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19440" windowHeight="8832"/>
  </bookViews>
  <sheets>
    <sheet name="Narudžbenica" sheetId="1" r:id="rId1"/>
    <sheet name="Narudžbenica za ispis" sheetId="9" r:id="rId2"/>
  </sheets>
  <definedNames>
    <definedName name="_xlnm.Print_Titles" localSheetId="0">Narudžbenica!$27:$27</definedName>
    <definedName name="_xlnm.Print_Titles" localSheetId="1">'Narudžbenica za ispis'!#REF!</definedName>
    <definedName name="_xlnm.Print_Area" localSheetId="0">Narudžbenica!$A$1:$P$297</definedName>
    <definedName name="_xlnm.Print_Area" localSheetId="1">'Narudžbenica za ispis'!$A$1:$P$42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9" l="1"/>
  <c r="N29" i="9"/>
  <c r="P28" i="9"/>
  <c r="M28" i="9"/>
  <c r="O28" i="9" s="1"/>
  <c r="H28" i="9"/>
  <c r="P27" i="9"/>
  <c r="M27" i="9"/>
  <c r="O27" i="9" s="1"/>
  <c r="H27" i="9"/>
  <c r="N16" i="9"/>
  <c r="P30" i="9" l="1"/>
  <c r="H29" i="9"/>
  <c r="P31" i="9"/>
  <c r="H273" i="1"/>
  <c r="H272" i="1"/>
  <c r="H270" i="1"/>
  <c r="H269" i="1"/>
  <c r="H267" i="1"/>
  <c r="H266" i="1"/>
  <c r="H265" i="1"/>
  <c r="H264" i="1"/>
  <c r="H263" i="1"/>
  <c r="H262" i="1"/>
  <c r="H260" i="1"/>
  <c r="H259" i="1"/>
  <c r="H258" i="1"/>
  <c r="H257" i="1"/>
  <c r="H256" i="1"/>
  <c r="H255" i="1"/>
  <c r="H254" i="1"/>
  <c r="H253" i="1"/>
  <c r="H251" i="1"/>
  <c r="H250" i="1"/>
  <c r="H249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57" i="1"/>
  <c r="H156" i="1"/>
  <c r="H155" i="1"/>
  <c r="H136" i="1"/>
  <c r="H135" i="1"/>
  <c r="H134" i="1"/>
  <c r="H133" i="1"/>
  <c r="H132" i="1"/>
  <c r="H131" i="1"/>
  <c r="H115" i="1"/>
  <c r="H114" i="1"/>
  <c r="H113" i="1"/>
  <c r="H112" i="1"/>
  <c r="H111" i="1"/>
  <c r="H110" i="1"/>
  <c r="H94" i="1"/>
  <c r="H93" i="1"/>
  <c r="H92" i="1"/>
  <c r="H91" i="1"/>
  <c r="H90" i="1"/>
  <c r="H89" i="1"/>
  <c r="H75" i="1"/>
  <c r="H74" i="1"/>
  <c r="H72" i="1"/>
  <c r="H71" i="1"/>
  <c r="H70" i="1"/>
  <c r="H69" i="1"/>
  <c r="H68" i="1"/>
  <c r="H67" i="1"/>
  <c r="H66" i="1"/>
  <c r="H65" i="1"/>
  <c r="H63" i="1"/>
  <c r="H62" i="1"/>
  <c r="H61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162" i="1"/>
  <c r="H161" i="1"/>
  <c r="H160" i="1"/>
  <c r="H159" i="1"/>
  <c r="H141" i="1"/>
  <c r="H140" i="1"/>
  <c r="H139" i="1"/>
  <c r="H138" i="1"/>
  <c r="H120" i="1"/>
  <c r="H119" i="1"/>
  <c r="H118" i="1"/>
  <c r="H117" i="1"/>
  <c r="H99" i="1"/>
  <c r="H98" i="1"/>
  <c r="H97" i="1"/>
  <c r="H96" i="1"/>
  <c r="P32" i="9" l="1"/>
  <c r="P35" i="9" s="1"/>
  <c r="M251" i="1"/>
  <c r="M273" i="1"/>
  <c r="M272" i="1"/>
  <c r="M270" i="1"/>
  <c r="M269" i="1"/>
  <c r="M263" i="1"/>
  <c r="M264" i="1"/>
  <c r="M265" i="1"/>
  <c r="M266" i="1"/>
  <c r="M267" i="1"/>
  <c r="M262" i="1"/>
  <c r="M254" i="1"/>
  <c r="M255" i="1"/>
  <c r="M256" i="1"/>
  <c r="M257" i="1"/>
  <c r="M258" i="1"/>
  <c r="M259" i="1"/>
  <c r="M260" i="1"/>
  <c r="M253" i="1"/>
  <c r="M250" i="1"/>
  <c r="M249" i="1"/>
  <c r="P115" i="1" l="1"/>
  <c r="P246" i="1" l="1"/>
  <c r="M246" i="1"/>
  <c r="O246" i="1" s="1"/>
  <c r="M245" i="1"/>
  <c r="J246" i="1"/>
  <c r="P162" i="1" l="1"/>
  <c r="M162" i="1"/>
  <c r="O162" i="1" s="1"/>
  <c r="P161" i="1"/>
  <c r="M161" i="1"/>
  <c r="O161" i="1" s="1"/>
  <c r="P160" i="1"/>
  <c r="M160" i="1"/>
  <c r="O160" i="1" s="1"/>
  <c r="P159" i="1"/>
  <c r="M159" i="1"/>
  <c r="O159" i="1" s="1"/>
  <c r="J62" i="1"/>
  <c r="J63" i="1"/>
  <c r="J65" i="1"/>
  <c r="J66" i="1"/>
  <c r="J67" i="1"/>
  <c r="J68" i="1"/>
  <c r="J69" i="1"/>
  <c r="J70" i="1"/>
  <c r="J71" i="1"/>
  <c r="J72" i="1"/>
  <c r="J74" i="1"/>
  <c r="J75" i="1"/>
  <c r="J178" i="1"/>
  <c r="J180" i="1"/>
  <c r="J181" i="1"/>
  <c r="P270" i="1"/>
  <c r="O270" i="1"/>
  <c r="P269" i="1"/>
  <c r="O269" i="1"/>
  <c r="J61" i="1"/>
  <c r="J270" i="1" l="1"/>
  <c r="J269" i="1"/>
  <c r="J263" i="1"/>
  <c r="J264" i="1"/>
  <c r="J265" i="1"/>
  <c r="J266" i="1"/>
  <c r="J267" i="1"/>
  <c r="J262" i="1"/>
  <c r="J253" i="1"/>
  <c r="J254" i="1"/>
  <c r="J255" i="1"/>
  <c r="J256" i="1"/>
  <c r="P247" i="1"/>
  <c r="M247" i="1"/>
  <c r="O247" i="1" s="1"/>
  <c r="J247" i="1"/>
  <c r="P216" i="1"/>
  <c r="M216" i="1"/>
  <c r="O216" i="1" s="1"/>
  <c r="P215" i="1"/>
  <c r="M215" i="1"/>
  <c r="O215" i="1" s="1"/>
  <c r="P214" i="1"/>
  <c r="M214" i="1"/>
  <c r="O214" i="1" s="1"/>
  <c r="J208" i="1"/>
  <c r="J209" i="1"/>
  <c r="J210" i="1"/>
  <c r="J211" i="1"/>
  <c r="J212" i="1"/>
  <c r="J213" i="1"/>
  <c r="J214" i="1"/>
  <c r="J215" i="1"/>
  <c r="J216" i="1"/>
  <c r="P192" i="1"/>
  <c r="M192" i="1"/>
  <c r="O192" i="1" s="1"/>
  <c r="P191" i="1"/>
  <c r="M191" i="1"/>
  <c r="O191" i="1" s="1"/>
  <c r="P190" i="1"/>
  <c r="M190" i="1"/>
  <c r="O190" i="1" s="1"/>
  <c r="J190" i="1"/>
  <c r="J191" i="1"/>
  <c r="J192" i="1"/>
  <c r="J162" i="1" l="1"/>
  <c r="J161" i="1"/>
  <c r="J160" i="1"/>
  <c r="J159" i="1"/>
  <c r="P63" i="1"/>
  <c r="M63" i="1"/>
  <c r="O63" i="1" s="1"/>
  <c r="P62" i="1"/>
  <c r="M62" i="1"/>
  <c r="O62" i="1" s="1"/>
  <c r="P61" i="1"/>
  <c r="M61" i="1"/>
  <c r="O61" i="1" s="1"/>
  <c r="J157" i="1"/>
  <c r="J156" i="1"/>
  <c r="J155" i="1"/>
  <c r="P157" i="1"/>
  <c r="M157" i="1"/>
  <c r="O157" i="1" s="1"/>
  <c r="P156" i="1"/>
  <c r="M156" i="1"/>
  <c r="O156" i="1" s="1"/>
  <c r="P155" i="1"/>
  <c r="M155" i="1"/>
  <c r="O155" i="1" s="1"/>
  <c r="P75" i="1"/>
  <c r="M75" i="1"/>
  <c r="O75" i="1" s="1"/>
  <c r="P74" i="1"/>
  <c r="M74" i="1"/>
  <c r="O74" i="1" s="1"/>
  <c r="P72" i="1"/>
  <c r="M72" i="1"/>
  <c r="O72" i="1" s="1"/>
  <c r="P71" i="1"/>
  <c r="M71" i="1"/>
  <c r="O71" i="1" s="1"/>
  <c r="P70" i="1"/>
  <c r="M70" i="1"/>
  <c r="O70" i="1" s="1"/>
  <c r="P69" i="1"/>
  <c r="M69" i="1"/>
  <c r="O69" i="1" s="1"/>
  <c r="P68" i="1"/>
  <c r="M68" i="1"/>
  <c r="O68" i="1" s="1"/>
  <c r="P67" i="1"/>
  <c r="M67" i="1"/>
  <c r="O67" i="1" s="1"/>
  <c r="P66" i="1"/>
  <c r="M66" i="1"/>
  <c r="O66" i="1" s="1"/>
  <c r="P65" i="1"/>
  <c r="M65" i="1"/>
  <c r="O65" i="1" s="1"/>
  <c r="J55" i="1" l="1"/>
  <c r="J56" i="1"/>
  <c r="J57" i="1"/>
  <c r="J58" i="1"/>
  <c r="J59" i="1"/>
  <c r="P59" i="1"/>
  <c r="M59" i="1"/>
  <c r="O59" i="1" s="1"/>
  <c r="P58" i="1"/>
  <c r="M58" i="1"/>
  <c r="O58" i="1" s="1"/>
  <c r="P57" i="1"/>
  <c r="M57" i="1"/>
  <c r="O57" i="1" s="1"/>
  <c r="P55" i="1"/>
  <c r="M55" i="1"/>
  <c r="O55" i="1" s="1"/>
  <c r="P56" i="1"/>
  <c r="M56" i="1"/>
  <c r="O56" i="1" s="1"/>
  <c r="P147" i="1"/>
  <c r="M147" i="1"/>
  <c r="O147" i="1" s="1"/>
  <c r="J147" i="1"/>
  <c r="H147" i="1"/>
  <c r="P126" i="1"/>
  <c r="M126" i="1"/>
  <c r="O126" i="1" s="1"/>
  <c r="J126" i="1"/>
  <c r="H126" i="1"/>
  <c r="H105" i="1"/>
  <c r="J105" i="1"/>
  <c r="M105" i="1"/>
  <c r="O105" i="1" s="1"/>
  <c r="P105" i="1"/>
  <c r="P150" i="1" l="1"/>
  <c r="M150" i="1"/>
  <c r="O150" i="1" s="1"/>
  <c r="J150" i="1"/>
  <c r="H150" i="1"/>
  <c r="P149" i="1"/>
  <c r="M149" i="1"/>
  <c r="O149" i="1" s="1"/>
  <c r="J149" i="1"/>
  <c r="H149" i="1"/>
  <c r="P146" i="1"/>
  <c r="M146" i="1"/>
  <c r="O146" i="1" s="1"/>
  <c r="J146" i="1"/>
  <c r="H146" i="1"/>
  <c r="P145" i="1"/>
  <c r="M145" i="1"/>
  <c r="O145" i="1" s="1"/>
  <c r="J145" i="1"/>
  <c r="H145" i="1"/>
  <c r="P144" i="1"/>
  <c r="M144" i="1"/>
  <c r="O144" i="1" s="1"/>
  <c r="J144" i="1"/>
  <c r="H144" i="1"/>
  <c r="P45" i="1"/>
  <c r="M45" i="1"/>
  <c r="O45" i="1" s="1"/>
  <c r="J45" i="1"/>
  <c r="H45" i="1"/>
  <c r="P44" i="1"/>
  <c r="M44" i="1"/>
  <c r="O44" i="1" s="1"/>
  <c r="J44" i="1"/>
  <c r="H44" i="1"/>
  <c r="P43" i="1"/>
  <c r="M43" i="1"/>
  <c r="O43" i="1" s="1"/>
  <c r="J43" i="1"/>
  <c r="H43" i="1"/>
  <c r="N275" i="1" l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179" i="1"/>
  <c r="M180" i="1"/>
  <c r="M181" i="1"/>
  <c r="M182" i="1"/>
  <c r="M183" i="1"/>
  <c r="M184" i="1"/>
  <c r="M185" i="1"/>
  <c r="M186" i="1"/>
  <c r="M187" i="1"/>
  <c r="M188" i="1"/>
  <c r="M189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7" i="1"/>
  <c r="M218" i="1"/>
  <c r="M219" i="1"/>
  <c r="M220" i="1"/>
  <c r="M221" i="1"/>
  <c r="M222" i="1"/>
  <c r="M223" i="1"/>
  <c r="M224" i="1"/>
  <c r="M226" i="1"/>
  <c r="M178" i="1"/>
  <c r="M84" i="1"/>
  <c r="M87" i="1"/>
  <c r="M90" i="1"/>
  <c r="M91" i="1"/>
  <c r="M92" i="1"/>
  <c r="M93" i="1"/>
  <c r="M94" i="1"/>
  <c r="M97" i="1"/>
  <c r="M98" i="1"/>
  <c r="M99" i="1"/>
  <c r="M103" i="1"/>
  <c r="M104" i="1"/>
  <c r="M108" i="1"/>
  <c r="M111" i="1"/>
  <c r="M112" i="1"/>
  <c r="M113" i="1"/>
  <c r="M114" i="1"/>
  <c r="M115" i="1"/>
  <c r="M118" i="1"/>
  <c r="M119" i="1"/>
  <c r="M120" i="1"/>
  <c r="M124" i="1"/>
  <c r="M125" i="1"/>
  <c r="M129" i="1"/>
  <c r="M132" i="1"/>
  <c r="M133" i="1"/>
  <c r="M134" i="1"/>
  <c r="M135" i="1"/>
  <c r="M136" i="1"/>
  <c r="M139" i="1"/>
  <c r="M140" i="1"/>
  <c r="M141" i="1"/>
  <c r="M153" i="1"/>
  <c r="M165" i="1"/>
  <c r="M166" i="1"/>
  <c r="M167" i="1"/>
  <c r="M168" i="1"/>
  <c r="M169" i="1"/>
  <c r="M170" i="1"/>
  <c r="M171" i="1"/>
  <c r="M172" i="1"/>
  <c r="M173" i="1"/>
  <c r="M174" i="1"/>
  <c r="O174" i="1" s="1"/>
  <c r="M175" i="1"/>
  <c r="M164" i="1"/>
  <c r="M152" i="1"/>
  <c r="M138" i="1"/>
  <c r="M131" i="1"/>
  <c r="M128" i="1"/>
  <c r="M123" i="1"/>
  <c r="M117" i="1"/>
  <c r="M110" i="1"/>
  <c r="M107" i="1"/>
  <c r="M102" i="1"/>
  <c r="M96" i="1"/>
  <c r="M89" i="1"/>
  <c r="M86" i="1"/>
  <c r="M83" i="1"/>
  <c r="M79" i="1"/>
  <c r="M80" i="1"/>
  <c r="M81" i="1"/>
  <c r="M78" i="1"/>
  <c r="M54" i="1"/>
  <c r="M53" i="1"/>
  <c r="M52" i="1"/>
  <c r="M51" i="1"/>
  <c r="M50" i="1"/>
  <c r="M49" i="1"/>
  <c r="M48" i="1"/>
  <c r="M47" i="1"/>
  <c r="M41" i="1"/>
  <c r="M40" i="1"/>
  <c r="M39" i="1"/>
  <c r="M37" i="1"/>
  <c r="M36" i="1"/>
  <c r="M35" i="1"/>
  <c r="M33" i="1"/>
  <c r="M32" i="1"/>
  <c r="M31" i="1"/>
  <c r="P273" i="1" l="1"/>
  <c r="O273" i="1"/>
  <c r="P272" i="1"/>
  <c r="O272" i="1"/>
  <c r="P267" i="1"/>
  <c r="O267" i="1"/>
  <c r="P266" i="1"/>
  <c r="O266" i="1"/>
  <c r="P265" i="1"/>
  <c r="O265" i="1"/>
  <c r="P264" i="1"/>
  <c r="O264" i="1"/>
  <c r="P263" i="1"/>
  <c r="O263" i="1"/>
  <c r="P262" i="1"/>
  <c r="O262" i="1"/>
  <c r="P260" i="1"/>
  <c r="O260" i="1"/>
  <c r="J260" i="1"/>
  <c r="P259" i="1"/>
  <c r="O259" i="1"/>
  <c r="J259" i="1"/>
  <c r="P258" i="1"/>
  <c r="O258" i="1"/>
  <c r="J258" i="1"/>
  <c r="P257" i="1"/>
  <c r="O257" i="1"/>
  <c r="J257" i="1"/>
  <c r="P256" i="1"/>
  <c r="O256" i="1"/>
  <c r="P255" i="1"/>
  <c r="O255" i="1"/>
  <c r="P254" i="1"/>
  <c r="O254" i="1"/>
  <c r="P253" i="1"/>
  <c r="O253" i="1"/>
  <c r="P251" i="1"/>
  <c r="O251" i="1"/>
  <c r="J251" i="1"/>
  <c r="P250" i="1"/>
  <c r="O250" i="1"/>
  <c r="J250" i="1"/>
  <c r="P249" i="1"/>
  <c r="O249" i="1"/>
  <c r="J249" i="1"/>
  <c r="P245" i="1"/>
  <c r="O245" i="1"/>
  <c r="J245" i="1"/>
  <c r="P244" i="1"/>
  <c r="O244" i="1"/>
  <c r="J244" i="1"/>
  <c r="P243" i="1"/>
  <c r="O243" i="1"/>
  <c r="J243" i="1"/>
  <c r="P242" i="1"/>
  <c r="O242" i="1"/>
  <c r="J242" i="1"/>
  <c r="P241" i="1"/>
  <c r="O241" i="1"/>
  <c r="J241" i="1"/>
  <c r="P240" i="1"/>
  <c r="O240" i="1"/>
  <c r="J240" i="1"/>
  <c r="P239" i="1"/>
  <c r="O239" i="1"/>
  <c r="J239" i="1"/>
  <c r="P238" i="1"/>
  <c r="O238" i="1"/>
  <c r="J238" i="1"/>
  <c r="P237" i="1"/>
  <c r="O237" i="1"/>
  <c r="J237" i="1"/>
  <c r="P236" i="1"/>
  <c r="O236" i="1"/>
  <c r="J236" i="1"/>
  <c r="P235" i="1"/>
  <c r="O235" i="1"/>
  <c r="J235" i="1"/>
  <c r="P234" i="1"/>
  <c r="O234" i="1"/>
  <c r="J234" i="1"/>
  <c r="P233" i="1"/>
  <c r="O233" i="1"/>
  <c r="J233" i="1"/>
  <c r="J232" i="1"/>
  <c r="P231" i="1"/>
  <c r="O231" i="1"/>
  <c r="J231" i="1"/>
  <c r="P230" i="1"/>
  <c r="O230" i="1"/>
  <c r="J230" i="1"/>
  <c r="P229" i="1"/>
  <c r="O229" i="1"/>
  <c r="J229" i="1"/>
  <c r="P228" i="1"/>
  <c r="O228" i="1"/>
  <c r="J228" i="1"/>
  <c r="P227" i="1"/>
  <c r="O227" i="1"/>
  <c r="J227" i="1"/>
  <c r="P226" i="1"/>
  <c r="O226" i="1"/>
  <c r="J226" i="1"/>
  <c r="P224" i="1"/>
  <c r="O224" i="1"/>
  <c r="J224" i="1"/>
  <c r="P223" i="1"/>
  <c r="O223" i="1"/>
  <c r="J223" i="1"/>
  <c r="P222" i="1"/>
  <c r="O222" i="1"/>
  <c r="J222" i="1"/>
  <c r="P221" i="1"/>
  <c r="O221" i="1"/>
  <c r="J221" i="1"/>
  <c r="P220" i="1"/>
  <c r="O220" i="1"/>
  <c r="J220" i="1"/>
  <c r="P219" i="1"/>
  <c r="O219" i="1"/>
  <c r="J219" i="1"/>
  <c r="P218" i="1"/>
  <c r="O218" i="1"/>
  <c r="J218" i="1"/>
  <c r="P217" i="1"/>
  <c r="O217" i="1"/>
  <c r="J217" i="1"/>
  <c r="P213" i="1"/>
  <c r="O213" i="1"/>
  <c r="P212" i="1"/>
  <c r="O212" i="1"/>
  <c r="P211" i="1"/>
  <c r="O211" i="1"/>
  <c r="P210" i="1"/>
  <c r="O210" i="1"/>
  <c r="P209" i="1"/>
  <c r="O209" i="1"/>
  <c r="P208" i="1"/>
  <c r="O208" i="1"/>
  <c r="P207" i="1"/>
  <c r="O207" i="1"/>
  <c r="J207" i="1"/>
  <c r="P206" i="1"/>
  <c r="O206" i="1"/>
  <c r="J206" i="1"/>
  <c r="P205" i="1"/>
  <c r="O205" i="1"/>
  <c r="J205" i="1"/>
  <c r="P204" i="1"/>
  <c r="O204" i="1"/>
  <c r="J204" i="1"/>
  <c r="P203" i="1"/>
  <c r="O203" i="1"/>
  <c r="J203" i="1"/>
  <c r="P202" i="1"/>
  <c r="O202" i="1"/>
  <c r="J202" i="1"/>
  <c r="J201" i="1"/>
  <c r="P200" i="1"/>
  <c r="O200" i="1"/>
  <c r="J200" i="1"/>
  <c r="P199" i="1"/>
  <c r="O199" i="1"/>
  <c r="J199" i="1"/>
  <c r="P198" i="1"/>
  <c r="O198" i="1"/>
  <c r="J198" i="1"/>
  <c r="P197" i="1"/>
  <c r="O197" i="1"/>
  <c r="J197" i="1"/>
  <c r="P196" i="1"/>
  <c r="O196" i="1"/>
  <c r="J196" i="1"/>
  <c r="P195" i="1"/>
  <c r="O195" i="1"/>
  <c r="J195" i="1"/>
  <c r="P194" i="1"/>
  <c r="O194" i="1"/>
  <c r="J194" i="1"/>
  <c r="P193" i="1"/>
  <c r="O193" i="1"/>
  <c r="J193" i="1"/>
  <c r="P189" i="1"/>
  <c r="O189" i="1"/>
  <c r="J189" i="1"/>
  <c r="P188" i="1"/>
  <c r="O188" i="1"/>
  <c r="J188" i="1"/>
  <c r="P187" i="1"/>
  <c r="O187" i="1"/>
  <c r="J187" i="1"/>
  <c r="P186" i="1"/>
  <c r="O186" i="1"/>
  <c r="J186" i="1"/>
  <c r="P185" i="1"/>
  <c r="O185" i="1"/>
  <c r="J185" i="1"/>
  <c r="P184" i="1"/>
  <c r="O184" i="1"/>
  <c r="J184" i="1"/>
  <c r="P183" i="1"/>
  <c r="O183" i="1"/>
  <c r="J183" i="1"/>
  <c r="P182" i="1"/>
  <c r="O182" i="1"/>
  <c r="J182" i="1"/>
  <c r="P181" i="1"/>
  <c r="O181" i="1"/>
  <c r="P180" i="1"/>
  <c r="O180" i="1"/>
  <c r="P179" i="1"/>
  <c r="O179" i="1"/>
  <c r="J179" i="1"/>
  <c r="P178" i="1"/>
  <c r="O178" i="1"/>
  <c r="P175" i="1"/>
  <c r="O175" i="1"/>
  <c r="J175" i="1"/>
  <c r="H175" i="1"/>
  <c r="P174" i="1"/>
  <c r="J174" i="1"/>
  <c r="H174" i="1"/>
  <c r="P173" i="1"/>
  <c r="O173" i="1"/>
  <c r="J173" i="1"/>
  <c r="H173" i="1"/>
  <c r="P172" i="1"/>
  <c r="O172" i="1"/>
  <c r="J172" i="1"/>
  <c r="H172" i="1"/>
  <c r="P171" i="1"/>
  <c r="O171" i="1"/>
  <c r="J171" i="1"/>
  <c r="H171" i="1"/>
  <c r="P170" i="1"/>
  <c r="O170" i="1"/>
  <c r="J170" i="1"/>
  <c r="H170" i="1"/>
  <c r="P169" i="1"/>
  <c r="O169" i="1"/>
  <c r="J169" i="1"/>
  <c r="H169" i="1"/>
  <c r="P168" i="1"/>
  <c r="O168" i="1"/>
  <c r="J168" i="1"/>
  <c r="H168" i="1"/>
  <c r="P167" i="1"/>
  <c r="O167" i="1"/>
  <c r="J167" i="1"/>
  <c r="H167" i="1"/>
  <c r="P166" i="1"/>
  <c r="O166" i="1"/>
  <c r="J166" i="1"/>
  <c r="H166" i="1"/>
  <c r="P165" i="1"/>
  <c r="O165" i="1"/>
  <c r="J165" i="1"/>
  <c r="H165" i="1"/>
  <c r="P164" i="1"/>
  <c r="O164" i="1"/>
  <c r="J164" i="1"/>
  <c r="H164" i="1"/>
  <c r="P153" i="1"/>
  <c r="O153" i="1"/>
  <c r="J153" i="1"/>
  <c r="H153" i="1"/>
  <c r="P152" i="1"/>
  <c r="O152" i="1"/>
  <c r="J152" i="1"/>
  <c r="H152" i="1"/>
  <c r="P141" i="1"/>
  <c r="O141" i="1"/>
  <c r="J141" i="1"/>
  <c r="P140" i="1"/>
  <c r="O140" i="1"/>
  <c r="J140" i="1"/>
  <c r="P139" i="1"/>
  <c r="O139" i="1"/>
  <c r="J139" i="1"/>
  <c r="P138" i="1"/>
  <c r="O138" i="1"/>
  <c r="J138" i="1"/>
  <c r="P136" i="1"/>
  <c r="O136" i="1"/>
  <c r="J136" i="1"/>
  <c r="P135" i="1"/>
  <c r="O135" i="1"/>
  <c r="J135" i="1"/>
  <c r="P134" i="1"/>
  <c r="O134" i="1"/>
  <c r="J134" i="1"/>
  <c r="P133" i="1"/>
  <c r="O133" i="1"/>
  <c r="J133" i="1"/>
  <c r="P132" i="1"/>
  <c r="O132" i="1"/>
  <c r="J132" i="1"/>
  <c r="P131" i="1"/>
  <c r="O131" i="1"/>
  <c r="J131" i="1"/>
  <c r="P129" i="1"/>
  <c r="O129" i="1"/>
  <c r="J129" i="1"/>
  <c r="H129" i="1"/>
  <c r="P128" i="1"/>
  <c r="O128" i="1"/>
  <c r="J128" i="1"/>
  <c r="H128" i="1"/>
  <c r="P125" i="1"/>
  <c r="O125" i="1"/>
  <c r="J125" i="1"/>
  <c r="H125" i="1"/>
  <c r="P124" i="1"/>
  <c r="O124" i="1"/>
  <c r="J124" i="1"/>
  <c r="H124" i="1"/>
  <c r="P123" i="1"/>
  <c r="O123" i="1"/>
  <c r="J123" i="1"/>
  <c r="H123" i="1"/>
  <c r="P120" i="1"/>
  <c r="O120" i="1"/>
  <c r="J120" i="1"/>
  <c r="P119" i="1"/>
  <c r="O119" i="1"/>
  <c r="J119" i="1"/>
  <c r="P118" i="1"/>
  <c r="O118" i="1"/>
  <c r="J118" i="1"/>
  <c r="P117" i="1"/>
  <c r="O117" i="1"/>
  <c r="J117" i="1"/>
  <c r="O115" i="1"/>
  <c r="J115" i="1"/>
  <c r="P114" i="1"/>
  <c r="O114" i="1"/>
  <c r="J114" i="1"/>
  <c r="P113" i="1"/>
  <c r="O113" i="1"/>
  <c r="J113" i="1"/>
  <c r="P112" i="1"/>
  <c r="O112" i="1"/>
  <c r="J112" i="1"/>
  <c r="P111" i="1"/>
  <c r="O111" i="1"/>
  <c r="J111" i="1"/>
  <c r="P110" i="1"/>
  <c r="O110" i="1"/>
  <c r="J110" i="1"/>
  <c r="P108" i="1"/>
  <c r="O108" i="1"/>
  <c r="J108" i="1"/>
  <c r="H108" i="1"/>
  <c r="P107" i="1"/>
  <c r="O107" i="1"/>
  <c r="J107" i="1"/>
  <c r="H107" i="1"/>
  <c r="P104" i="1"/>
  <c r="O104" i="1"/>
  <c r="J104" i="1"/>
  <c r="H104" i="1"/>
  <c r="P103" i="1"/>
  <c r="O103" i="1"/>
  <c r="J103" i="1"/>
  <c r="H103" i="1"/>
  <c r="P102" i="1"/>
  <c r="O102" i="1"/>
  <c r="J102" i="1"/>
  <c r="H102" i="1"/>
  <c r="P99" i="1"/>
  <c r="O99" i="1"/>
  <c r="J99" i="1"/>
  <c r="P98" i="1"/>
  <c r="O98" i="1"/>
  <c r="J98" i="1"/>
  <c r="P97" i="1"/>
  <c r="O97" i="1"/>
  <c r="J97" i="1"/>
  <c r="P96" i="1"/>
  <c r="O96" i="1"/>
  <c r="J96" i="1"/>
  <c r="P94" i="1"/>
  <c r="O94" i="1"/>
  <c r="J94" i="1"/>
  <c r="P93" i="1"/>
  <c r="O93" i="1"/>
  <c r="J93" i="1"/>
  <c r="P92" i="1"/>
  <c r="O92" i="1"/>
  <c r="J92" i="1"/>
  <c r="P91" i="1"/>
  <c r="O91" i="1"/>
  <c r="J91" i="1"/>
  <c r="P90" i="1"/>
  <c r="O90" i="1"/>
  <c r="J90" i="1"/>
  <c r="P89" i="1"/>
  <c r="O89" i="1"/>
  <c r="J89" i="1"/>
  <c r="P87" i="1"/>
  <c r="O87" i="1"/>
  <c r="J87" i="1"/>
  <c r="H87" i="1"/>
  <c r="P86" i="1"/>
  <c r="O86" i="1"/>
  <c r="J86" i="1"/>
  <c r="H86" i="1"/>
  <c r="P84" i="1"/>
  <c r="O84" i="1"/>
  <c r="J84" i="1"/>
  <c r="H84" i="1"/>
  <c r="P83" i="1"/>
  <c r="O83" i="1"/>
  <c r="J83" i="1"/>
  <c r="H83" i="1"/>
  <c r="P81" i="1"/>
  <c r="O81" i="1"/>
  <c r="J81" i="1"/>
  <c r="H81" i="1"/>
  <c r="P80" i="1"/>
  <c r="O80" i="1"/>
  <c r="J80" i="1"/>
  <c r="H80" i="1"/>
  <c r="P79" i="1"/>
  <c r="O79" i="1"/>
  <c r="J79" i="1"/>
  <c r="H79" i="1"/>
  <c r="P78" i="1"/>
  <c r="O78" i="1"/>
  <c r="J78" i="1"/>
  <c r="H78" i="1"/>
  <c r="P54" i="1"/>
  <c r="O54" i="1"/>
  <c r="J54" i="1"/>
  <c r="P53" i="1"/>
  <c r="O53" i="1"/>
  <c r="J53" i="1"/>
  <c r="P52" i="1"/>
  <c r="O52" i="1"/>
  <c r="J52" i="1"/>
  <c r="P51" i="1"/>
  <c r="O51" i="1"/>
  <c r="J51" i="1"/>
  <c r="P50" i="1"/>
  <c r="O50" i="1"/>
  <c r="J50" i="1"/>
  <c r="P49" i="1"/>
  <c r="O49" i="1"/>
  <c r="J49" i="1"/>
  <c r="P48" i="1"/>
  <c r="O48" i="1"/>
  <c r="J48" i="1"/>
  <c r="P47" i="1"/>
  <c r="O47" i="1"/>
  <c r="J47" i="1"/>
  <c r="P41" i="1"/>
  <c r="O41" i="1"/>
  <c r="J41" i="1"/>
  <c r="H41" i="1"/>
  <c r="P40" i="1"/>
  <c r="O40" i="1"/>
  <c r="J40" i="1"/>
  <c r="H40" i="1"/>
  <c r="P39" i="1"/>
  <c r="O39" i="1"/>
  <c r="J39" i="1"/>
  <c r="H39" i="1"/>
  <c r="P37" i="1"/>
  <c r="O37" i="1"/>
  <c r="J37" i="1"/>
  <c r="H37" i="1"/>
  <c r="P36" i="1"/>
  <c r="O36" i="1"/>
  <c r="J36" i="1"/>
  <c r="H36" i="1"/>
  <c r="P35" i="1"/>
  <c r="O35" i="1"/>
  <c r="J35" i="1"/>
  <c r="H35" i="1"/>
  <c r="P33" i="1"/>
  <c r="O33" i="1"/>
  <c r="J33" i="1"/>
  <c r="H33" i="1"/>
  <c r="P32" i="1"/>
  <c r="O32" i="1"/>
  <c r="J32" i="1"/>
  <c r="H32" i="1"/>
  <c r="P31" i="1"/>
  <c r="O31" i="1"/>
  <c r="J31" i="1"/>
  <c r="H31" i="1"/>
  <c r="P278" i="1" l="1"/>
  <c r="H275" i="1"/>
  <c r="P280" i="1" s="1"/>
  <c r="P277" i="1"/>
  <c r="P279" i="1" l="1"/>
  <c r="P282" i="1" s="1"/>
  <c r="N16" i="1" l="1"/>
</calcChain>
</file>

<file path=xl/comments1.xml><?xml version="1.0" encoding="utf-8"?>
<comments xmlns="http://schemas.openxmlformats.org/spreadsheetml/2006/main">
  <authors>
    <author>Korisnik</author>
  </authors>
  <commentList>
    <comment ref="E11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E11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<sst xmlns="http://schemas.openxmlformats.org/spreadsheetml/2006/main" count="1020" uniqueCount="462">
  <si>
    <t xml:space="preserve">O S N O V N A   ŠKOLA      </t>
  </si>
  <si>
    <t>Naziv udžbenika</t>
  </si>
  <si>
    <t>Autori</t>
  </si>
  <si>
    <t>Vrsta izdanja</t>
  </si>
  <si>
    <t>MPC</t>
  </si>
  <si>
    <t>udžbenik</t>
  </si>
  <si>
    <t>5.</t>
  </si>
  <si>
    <t>Olga Jambrec</t>
  </si>
  <si>
    <t>radna bilježnica</t>
  </si>
  <si>
    <t>Vesna Dunatov, Anita Petrić</t>
  </si>
  <si>
    <t>GEOGRAFIJA</t>
  </si>
  <si>
    <t>Božica Curić, Zoran Curić</t>
  </si>
  <si>
    <t>6. RAZRED</t>
  </si>
  <si>
    <t>6.</t>
  </si>
  <si>
    <t>Mirjana Jukić, Slavica Kovač</t>
  </si>
  <si>
    <t>7. RAZRED</t>
  </si>
  <si>
    <t>7.</t>
  </si>
  <si>
    <t>8. RAZRED</t>
  </si>
  <si>
    <t>8.</t>
  </si>
  <si>
    <t>Predrag Keros, Branka Matković</t>
  </si>
  <si>
    <t>1.</t>
  </si>
  <si>
    <t>Telefax: +385 1 3887-961</t>
  </si>
  <si>
    <t>Naručitelj/kupac:</t>
  </si>
  <si>
    <t>Adresa:</t>
  </si>
  <si>
    <t>Kontakt osoba:</t>
  </si>
  <si>
    <t>Tel. / fax.:</t>
  </si>
  <si>
    <t>Datum:</t>
  </si>
  <si>
    <t>Bar code</t>
  </si>
  <si>
    <t>Kom</t>
  </si>
  <si>
    <t>Rabat</t>
  </si>
  <si>
    <t>Iznos</t>
  </si>
  <si>
    <t>kn</t>
  </si>
  <si>
    <t>UKUPNA vrijednost:</t>
  </si>
  <si>
    <t>Za platiti:</t>
  </si>
  <si>
    <t>Sveukupno:</t>
  </si>
  <si>
    <t>Poštarina:</t>
  </si>
  <si>
    <t>Ukupno komada:</t>
  </si>
  <si>
    <t>Poštovani kupci,</t>
  </si>
  <si>
    <t>Težina</t>
  </si>
  <si>
    <t>Raz.</t>
  </si>
  <si>
    <t>Rabat:</t>
  </si>
  <si>
    <t>S poštovanjem:</t>
  </si>
  <si>
    <t>NAKLADA LJEVAK d.o.o.</t>
  </si>
  <si>
    <t xml:space="preserve">Način plaćanja (označite s X): </t>
  </si>
  <si>
    <t>Preuzimanje robe (označite s X):</t>
  </si>
  <si>
    <t>Osobno u našem skladištu:</t>
  </si>
  <si>
    <t>Šifra kupca:</t>
  </si>
  <si>
    <t>Po ponudi (predračunu)</t>
  </si>
  <si>
    <t>Nadalje ispunjavate samo količine pojedinog naslova koje naručujete.</t>
  </si>
  <si>
    <t>Novu narudžbu možete ponovno kreirati ako se vratite na prvi LIST Narudžbenica i ponovite postupak.</t>
  </si>
  <si>
    <t>OIB:</t>
  </si>
  <si>
    <t>OIB: 80364394364,   MB: 1476297</t>
  </si>
  <si>
    <t xml:space="preserve">IBAN: HR6624120091139002904 </t>
  </si>
  <si>
    <t>Reg.broj</t>
  </si>
  <si>
    <t>Šifra kmpl</t>
  </si>
  <si>
    <t>Uk. težina</t>
  </si>
  <si>
    <t>VPC</t>
  </si>
  <si>
    <t>Iznos
rabata</t>
  </si>
  <si>
    <t>Lidija Borko, Tomislav Štancl</t>
  </si>
  <si>
    <t>Priručnik</t>
  </si>
  <si>
    <t>U SVIJETU POJMOVA</t>
  </si>
  <si>
    <t>HRVATSKA KRIJESNICA PONAVLJALICA</t>
  </si>
  <si>
    <t>GLAGOLJICA ZA OSNOVCE</t>
  </si>
  <si>
    <t>Martina Valec Rebić</t>
  </si>
  <si>
    <t>5.- 8.</t>
  </si>
  <si>
    <t>ENGLESKI JEZIK</t>
  </si>
  <si>
    <t>1.,2.,3.</t>
  </si>
  <si>
    <t>3.,4.</t>
  </si>
  <si>
    <t>1.,2.</t>
  </si>
  <si>
    <t>JA SAM U SVOM FILMU</t>
  </si>
  <si>
    <t>Katica Šarić, Mirjana Jukić</t>
  </si>
  <si>
    <t>PRIRUČNIK PEDAGOŠKE DOKUMENTACIJE</t>
  </si>
  <si>
    <t>Nataša Možgom Kauzlarić i sur.</t>
  </si>
  <si>
    <t>B. Hastings, M.Uminska, D.Chandler, K. Hegedus</t>
  </si>
  <si>
    <t>B. Hastings, M.Uminska, D.Chandler</t>
  </si>
  <si>
    <t>3.- 4.</t>
  </si>
  <si>
    <t>Vrst kupca (označite X)</t>
  </si>
  <si>
    <t>Uprava: Vukovarska Avenija 272/12, 10000 Zagreb</t>
  </si>
  <si>
    <t>S odgodom plaćanja. Ug. broj:</t>
  </si>
  <si>
    <t>Jane Comyns Carr, Jennifer Parsons, Peter Moran, Lindsay White</t>
  </si>
  <si>
    <t>David Riley, Rod Fricker, Dominika Chandler</t>
  </si>
  <si>
    <t>Bob Hastings, Stuart McKinlay</t>
  </si>
  <si>
    <t>Lindsay White, Dominika Chandler</t>
  </si>
  <si>
    <t>Jane Comyns Carr, Jennifer Parsons, Peter Moran, Jenny Day</t>
  </si>
  <si>
    <t>Rod Fricker</t>
  </si>
  <si>
    <t>Michael Harris, Anna Sikorzynska</t>
  </si>
  <si>
    <t>Sue Kay, Vaughan Jones</t>
  </si>
  <si>
    <t>NJEMAČKI JEZIK</t>
  </si>
  <si>
    <t>1.-2.</t>
  </si>
  <si>
    <t>radna bilježnica s CD-om</t>
  </si>
  <si>
    <t>3.-4.</t>
  </si>
  <si>
    <t>Wilfried Krenn, Herbert Puchta</t>
  </si>
  <si>
    <t>Gerhard Neuner, Sara Vicente, Carmen Cristache, Lina Pilypaityte</t>
  </si>
  <si>
    <t>Anna Breitsameter, Jacqueline Assmann, Sara Vicente, Carmen Cristache, Lina Pilypaityte</t>
  </si>
  <si>
    <t>1. i 2.</t>
  </si>
  <si>
    <t>3. i 4.</t>
  </si>
  <si>
    <t>2.</t>
  </si>
  <si>
    <t>UČIM I VESELIM SE</t>
  </si>
  <si>
    <t>Jasna Relja</t>
  </si>
  <si>
    <t>UČIM I SURAĐUJEM</t>
  </si>
  <si>
    <t>INDIVIDUALNI RAD S UČENICIMA</t>
  </si>
  <si>
    <t>IGRE U PROSTORU I VREMENU</t>
  </si>
  <si>
    <t>Maja Vincelj, Sanja Lanc</t>
  </si>
  <si>
    <t>Veleprodaja i Školski odjel: Kopačevski put 1c, 10090 Zagreb</t>
  </si>
  <si>
    <t>Tel.: +385 1 3887-789, 3888-257</t>
  </si>
  <si>
    <t>HRVATSKI JEZIK</t>
  </si>
  <si>
    <t>Ante Bežen, Marija Turk Sakač, Sanja Minarik, Gordana Vuglec</t>
  </si>
  <si>
    <t>radni udžbenik</t>
  </si>
  <si>
    <t>NOVO</t>
  </si>
  <si>
    <t>Regina Raczynska, Cristiana Bruni</t>
  </si>
  <si>
    <t>Tessa Lochowski</t>
  </si>
  <si>
    <t>Manuela Georgiakaki, Michael Priesteroth</t>
  </si>
  <si>
    <t>Mirjana Jukić, Slavica Kovač, Iverka Kraševac, Dubravka Težak, Martina Tunuković, Martina Valec-Rebić</t>
  </si>
  <si>
    <t>Slavica Kovač, Mirjana Jukić</t>
  </si>
  <si>
    <t>HRVATSKI JEZIK - ZA UČENIKE S TEŠKOĆAMA U RAZVOJU</t>
  </si>
  <si>
    <t>Jayne Croxford, Graham Fruen</t>
  </si>
  <si>
    <t>Manuela Georgiakaki, Elisabeth Graf-Riemann, Christiane Seuthe</t>
  </si>
  <si>
    <t>Manuela Georgiakaki, Monika Bovermann, Elisabeth Graf-Riemann, Christiane Seuthe</t>
  </si>
  <si>
    <t>KREATIVNI PRISTUP LEKTIRI</t>
  </si>
  <si>
    <t>IZAZOVI UČENJA STRANOGA JEZIKA U OSNOVNOJ ŠKOLI</t>
  </si>
  <si>
    <t>SREDNJE ŠKOLE (Gimnazije i strukovne škole)</t>
  </si>
  <si>
    <t>1.,2.,3.,4.</t>
  </si>
  <si>
    <t>udžbenik i radna bilježnica</t>
  </si>
  <si>
    <t>Daniela Niebisch, Sylvette Penning-Hiemstra, Franz Specht, Monika Bovermann, Angela Pude, Monika Reimann</t>
  </si>
  <si>
    <t>Silke Hilpert, Daniela Niebisch, Sylvette Penning-Hiemstra, Angela Pude, Franz Specht, Monika Reimann, Andreas Tomaszewski</t>
  </si>
  <si>
    <t>Silke Hilpert, Daniela Niebisch, Angela Pude, Franz Specht, Monika Reimann, Andreas Tomaszewski</t>
  </si>
  <si>
    <t>5.,6.</t>
  </si>
  <si>
    <t>Slavica Kovač, Mirjana Jukić, Danijela Zagorec</t>
  </si>
  <si>
    <t>Lynda Edwards</t>
  </si>
  <si>
    <t>Jennifer Heath, Catherine Bright</t>
  </si>
  <si>
    <t>Manuela Georgiakaki, Monika Bovermann, Christiane Seuthe, Anja Schümann</t>
  </si>
  <si>
    <t>Manuela Georgiakaki, Christiane Seuthe, Anja Schümann</t>
  </si>
  <si>
    <t>Marina Gabelica 
Dubravka Težak</t>
  </si>
  <si>
    <t>Yvonne Vrhovec i suradnice</t>
  </si>
  <si>
    <t xml:space="preserve">OPASKA: </t>
  </si>
  <si>
    <t xml:space="preserve">Za plaćanje predračunom (avansno) KNJIŽARAMA odobravamo dodatnih 3% rabat prema uvjetima prodaje. </t>
  </si>
  <si>
    <t xml:space="preserve">                  </t>
  </si>
  <si>
    <t>Knjižare plaćaju poštarinu ili preuzimaju robu na našem skladištu - Kopačevski put 1C</t>
  </si>
  <si>
    <t>ČITANJEM DO (SPO)RAZUMIJEVANJA - Od čitalačke pismenosti do čitateljske sposobnosti</t>
  </si>
  <si>
    <t>Anita Peti-Stantić</t>
  </si>
  <si>
    <t>Pomoćna nastavna sredstva / Priručnici</t>
  </si>
  <si>
    <t>Obrazovni sektor: Zdravstvo i socijalna skrb</t>
  </si>
  <si>
    <t>Menschen im Beruf - Pflege A2</t>
  </si>
  <si>
    <t>Valeska Hagner</t>
  </si>
  <si>
    <t>1.-5.</t>
  </si>
  <si>
    <t>Menschen im Beruf - Pflege B1</t>
  </si>
  <si>
    <t>Obrazovni sektor: Ekonomija, trgovina i poslovna administracija</t>
  </si>
  <si>
    <t>Iwona Dubicka, Margaret O'Keeffe, Bob Dignen, Mike Hogan, Lizzie Wright</t>
  </si>
  <si>
    <t>2.-3.</t>
  </si>
  <si>
    <t>4.</t>
  </si>
  <si>
    <t>Obrazovni sektor: Turizam i ugostiteljstvo</t>
  </si>
  <si>
    <t>Peter Strutt</t>
  </si>
  <si>
    <t>1.-3.</t>
  </si>
  <si>
    <t>Louis Harrison</t>
  </si>
  <si>
    <t>Anne Cowper</t>
  </si>
  <si>
    <t>Menschen im Beruf - Tourismus A1</t>
  </si>
  <si>
    <t>Franke van der Werff, Cordula Schurig, Brigitte Schafer, Anja Schumann</t>
  </si>
  <si>
    <t>udžbenik i zbirka zadataka s audio-CDom</t>
  </si>
  <si>
    <t>Menschen im Beruf - Tourismus A2</t>
  </si>
  <si>
    <t>1.-4.</t>
  </si>
  <si>
    <t>x</t>
  </si>
  <si>
    <t xml:space="preserve">1. RAZRED </t>
  </si>
  <si>
    <r>
      <rPr>
        <b/>
        <sz val="8"/>
        <rFont val="Calibri"/>
        <family val="2"/>
        <charset val="238"/>
        <scheme val="minor"/>
      </rPr>
      <t>RADOST ČITANJA I PISANJA, 1. RAZRED, 1. SVEZAK</t>
    </r>
    <r>
      <rPr>
        <sz val="8"/>
        <rFont val="Calibri"/>
        <family val="2"/>
        <charset val="238"/>
        <scheme val="minor"/>
      </rPr>
      <t xml:space="preserve"> : radni udžbenik: Hrvatska početnica za 1. razred osnovne škole - Predvježbe; Tiskana slova</t>
    </r>
  </si>
  <si>
    <r>
      <rPr>
        <b/>
        <sz val="8"/>
        <rFont val="Calibri"/>
        <family val="2"/>
        <charset val="238"/>
        <scheme val="minor"/>
      </rPr>
      <t>RADOST ČITANJA I PISANJA, 1. RAZRED, 2. SVEZAK</t>
    </r>
    <r>
      <rPr>
        <sz val="8"/>
        <rFont val="Calibri"/>
        <family val="2"/>
        <charset val="238"/>
        <scheme val="minor"/>
      </rPr>
      <t xml:space="preserve"> : radni udžbenik: Hrvatska početnica za 1. razred osnovne škole - Naš hrvatski jezik; Čitanka</t>
    </r>
  </si>
  <si>
    <t>2. RAZRED - NOVO</t>
  </si>
  <si>
    <r>
      <rPr>
        <b/>
        <sz val="8"/>
        <rFont val="Calibri"/>
        <family val="2"/>
        <charset val="238"/>
        <scheme val="minor"/>
      </rPr>
      <t>RADOST ČITANJA I PISANJA, 2, RAZRED, 1. SVEZAK</t>
    </r>
    <r>
      <rPr>
        <sz val="8"/>
        <rFont val="Calibri"/>
        <family val="2"/>
        <charset val="238"/>
        <scheme val="minor"/>
      </rPr>
      <t xml:space="preserve"> :udžbenik za 2. razred osnovne škole </t>
    </r>
  </si>
  <si>
    <r>
      <rPr>
        <b/>
        <sz val="8"/>
        <rFont val="Calibri"/>
        <family val="2"/>
        <charset val="238"/>
        <scheme val="minor"/>
      </rPr>
      <t>RADOST ČITANJA I PISANJA, 2. RAZRED, 2. SVEZAK</t>
    </r>
    <r>
      <rPr>
        <sz val="8"/>
        <rFont val="Calibri"/>
        <family val="2"/>
        <charset val="238"/>
        <scheme val="minor"/>
      </rPr>
      <t xml:space="preserve"> : radni udžbenik za 2. razred osnovne škole </t>
    </r>
  </si>
  <si>
    <r>
      <rPr>
        <b/>
        <sz val="8"/>
        <rFont val="Calibri"/>
        <family val="2"/>
        <charset val="238"/>
        <scheme val="minor"/>
      </rPr>
      <t>RADOST ČITANJA I PISANJA, 3. RAZRED, 1. SVEZAK</t>
    </r>
    <r>
      <rPr>
        <sz val="8"/>
        <rFont val="Calibri"/>
        <family val="2"/>
        <charset val="238"/>
        <scheme val="minor"/>
      </rPr>
      <t xml:space="preserve"> : radni udžbenik za 3. razred osnovne škole </t>
    </r>
  </si>
  <si>
    <t>3.</t>
  </si>
  <si>
    <r>
      <rPr>
        <b/>
        <sz val="8"/>
        <rFont val="Calibri"/>
        <family val="2"/>
        <charset val="238"/>
        <scheme val="minor"/>
      </rPr>
      <t>RADOST ČITANJA I PISANJA, 3. RAZRED, 2. SVEZAK</t>
    </r>
    <r>
      <rPr>
        <sz val="8"/>
        <rFont val="Calibri"/>
        <family val="2"/>
        <charset val="238"/>
        <scheme val="minor"/>
      </rPr>
      <t xml:space="preserve"> : radni udžbenik za 3. razred osnovne škole </t>
    </r>
  </si>
  <si>
    <r>
      <rPr>
        <b/>
        <sz val="8"/>
        <rFont val="Calibri"/>
        <family val="2"/>
        <charset val="238"/>
        <scheme val="minor"/>
      </rPr>
      <t xml:space="preserve">NEW ENGLISH ADVENTURE STARTER A </t>
    </r>
    <r>
      <rPr>
        <sz val="8"/>
        <rFont val="Calibri"/>
        <family val="2"/>
        <charset val="238"/>
        <scheme val="minor"/>
      </rPr>
      <t>: UDŽBENIK</t>
    </r>
  </si>
  <si>
    <t>UDŽBENIK</t>
  </si>
  <si>
    <r>
      <rPr>
        <b/>
        <sz val="8"/>
        <rFont val="Calibri"/>
        <family val="2"/>
        <charset val="238"/>
        <scheme val="minor"/>
      </rPr>
      <t xml:space="preserve">NEW ENGLISH ADVENTURE STARTER A </t>
    </r>
    <r>
      <rPr>
        <sz val="8"/>
        <rFont val="Calibri"/>
        <family val="2"/>
        <charset val="238"/>
        <scheme val="minor"/>
      </rPr>
      <t>: radna bilježnica</t>
    </r>
  </si>
  <si>
    <r>
      <rPr>
        <b/>
        <sz val="8"/>
        <rFont val="Calibri"/>
        <family val="2"/>
        <charset val="238"/>
        <scheme val="minor"/>
      </rPr>
      <t>POPTROPICA ENGLISH STARTER</t>
    </r>
    <r>
      <rPr>
        <sz val="8"/>
        <rFont val="Calibri"/>
        <family val="2"/>
        <charset val="238"/>
        <scheme val="minor"/>
      </rPr>
      <t xml:space="preserve"> : udžbenik engleskog jezika sa pristupom digitalnim materijalima za 1. razred osnovne škole, 1. godina učenja</t>
    </r>
  </si>
  <si>
    <r>
      <rPr>
        <b/>
        <sz val="8"/>
        <rFont val="Calibri"/>
        <family val="2"/>
        <charset val="238"/>
        <scheme val="minor"/>
      </rPr>
      <t>POPTROPICA ENGLISH STARTER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</si>
  <si>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>POPTROPICA ENGLISH 1</t>
    </r>
    <r>
      <rPr>
        <sz val="8"/>
        <rFont val="Calibri"/>
        <family val="2"/>
        <charset val="238"/>
        <scheme val="minor"/>
      </rPr>
      <t>: udžbenik engleskog jezika sa pristupom digitalnim materijalima za 2. razred osnovne škole, 2. godina učenja</t>
    </r>
  </si>
  <si>
    <r>
      <rPr>
        <b/>
        <sz val="8"/>
        <rFont val="Calibri"/>
        <family val="2"/>
        <charset val="238"/>
        <scheme val="minor"/>
      </rPr>
      <t>POPTROPICA ENGLISH 1</t>
    </r>
    <r>
      <rPr>
        <sz val="8"/>
        <rFont val="Calibri"/>
        <family val="2"/>
        <charset val="238"/>
        <scheme val="minor"/>
      </rPr>
      <t>: radna bilježnica</t>
    </r>
  </si>
  <si>
    <t>Linnette Erocak, Tessa Lochowski; Series advisor: David Nunan</t>
  </si>
  <si>
    <r>
      <rPr>
        <b/>
        <sz val="8"/>
        <rFont val="Calibri"/>
        <family val="2"/>
        <charset val="238"/>
        <scheme val="minor"/>
      </rPr>
      <t>POPTROPICA ENGLISH 2</t>
    </r>
    <r>
      <rPr>
        <sz val="8"/>
        <rFont val="Calibri"/>
        <family val="2"/>
        <charset val="238"/>
        <scheme val="minor"/>
      </rPr>
      <t>: udžbenik engleskog jezika sa pristupom digitalnim materijalima za 3. razred osnovne škole, 3. godina učenja</t>
    </r>
  </si>
  <si>
    <t>Sagrario Salaberri, Viv Lambert; Series advisor: David Nunan</t>
  </si>
  <si>
    <r>
      <rPr>
        <b/>
        <sz val="8"/>
        <rFont val="Calibri"/>
        <family val="2"/>
        <charset val="238"/>
        <scheme val="minor"/>
      </rPr>
      <t>POPTROPICA ENGLISH 2</t>
    </r>
    <r>
      <rPr>
        <sz val="8"/>
        <rFont val="Calibri"/>
        <family val="2"/>
        <charset val="238"/>
        <scheme val="minor"/>
      </rPr>
      <t>: radna bilježnica</t>
    </r>
  </si>
  <si>
    <r>
      <t xml:space="preserve">JANA UND DINO 1 : </t>
    </r>
    <r>
      <rPr>
        <sz val="8"/>
        <rFont val="Calibri"/>
        <family val="2"/>
        <charset val="238"/>
        <scheme val="minor"/>
      </rPr>
      <t>udžbenik za njemački jezik u 1. razredu</t>
    </r>
  </si>
  <si>
    <r>
      <rPr>
        <b/>
        <sz val="8"/>
        <rFont val="Calibri"/>
        <family val="2"/>
        <charset val="238"/>
        <scheme val="minor"/>
      </rPr>
      <t>JANA UND DINO 1</t>
    </r>
    <r>
      <rPr>
        <sz val="8"/>
        <rFont val="Calibri"/>
        <family val="2"/>
        <charset val="238"/>
        <scheme val="minor"/>
      </rPr>
      <t xml:space="preserve"> : radna bilježnica</t>
    </r>
  </si>
  <si>
    <r>
      <t xml:space="preserve">JANA UND DINO 2 : </t>
    </r>
    <r>
      <rPr>
        <sz val="8"/>
        <rFont val="Calibri"/>
        <family val="2"/>
        <charset val="238"/>
        <scheme val="minor"/>
      </rPr>
      <t>udžbenik za njemački jezik u 2. razredu</t>
    </r>
  </si>
  <si>
    <r>
      <t xml:space="preserve">JANA UND DINO 2 : </t>
    </r>
    <r>
      <rPr>
        <sz val="8"/>
        <rFont val="Calibri"/>
        <family val="2"/>
        <charset val="238"/>
        <scheme val="minor"/>
      </rPr>
      <t>radna bilježnica</t>
    </r>
  </si>
  <si>
    <t>Monika Bovermann, Manuela Georgiakaki, Renate Zschärlich</t>
  </si>
  <si>
    <r>
      <t xml:space="preserve">PAUL, LISA &amp; CO STARTER : </t>
    </r>
    <r>
      <rPr>
        <sz val="8"/>
        <rFont val="Calibri"/>
        <family val="2"/>
        <charset val="238"/>
        <scheme val="minor"/>
      </rPr>
      <t>radna bilježnica</t>
    </r>
  </si>
  <si>
    <t>5. RAZRED</t>
  </si>
  <si>
    <t>HRVATSKI JEZIK i književnost</t>
  </si>
  <si>
    <r>
      <rPr>
        <b/>
        <sz val="8"/>
        <rFont val="Calibri"/>
        <family val="2"/>
        <charset val="238"/>
        <scheme val="minor"/>
      </rPr>
      <t>HRVATSKA ČITANKA 5</t>
    </r>
    <r>
      <rPr>
        <sz val="8"/>
        <rFont val="Calibri"/>
        <family val="2"/>
        <charset val="238"/>
        <scheme val="minor"/>
      </rPr>
      <t xml:space="preserve"> : Hrvatski jezik - Čitanka za 5. razred osnovne škole</t>
    </r>
  </si>
  <si>
    <r>
      <rPr>
        <b/>
        <sz val="8"/>
        <rFont val="Calibri"/>
        <family val="2"/>
        <charset val="238"/>
        <scheme val="minor"/>
      </rPr>
      <t>HRVATSKA KRIJESNICA 5</t>
    </r>
    <r>
      <rPr>
        <sz val="8"/>
        <rFont val="Calibri"/>
        <family val="2"/>
        <charset val="238"/>
        <scheme val="minor"/>
      </rPr>
      <t xml:space="preserve"> : udžbenik iz hrvatskoga jezika za 5. razred osnovne škole</t>
    </r>
  </si>
  <si>
    <r>
      <rPr>
        <b/>
        <sz val="8"/>
        <rFont val="Calibri"/>
        <family val="2"/>
        <charset val="238"/>
        <scheme val="minor"/>
      </rPr>
      <t>HRVATSKA KRIJESNICA 5</t>
    </r>
    <r>
      <rPr>
        <sz val="8"/>
        <rFont val="Calibri"/>
        <family val="2"/>
        <charset val="238"/>
        <scheme val="minor"/>
      </rPr>
      <t>: Radna bilježnica za jezik, komunikaciju i književnost za V. razred osnovne škole</t>
    </r>
  </si>
  <si>
    <r>
      <rPr>
        <b/>
        <sz val="8"/>
        <rFont val="Calibri"/>
        <family val="2"/>
        <charset val="238"/>
        <scheme val="minor"/>
      </rPr>
      <t xml:space="preserve"> KRIJESNICA TRENERICA 5</t>
    </r>
    <r>
      <rPr>
        <sz val="8"/>
        <rFont val="Calibri"/>
        <family val="2"/>
        <charset val="238"/>
        <scheme val="minor"/>
      </rPr>
      <t>: Nastavni listići iz hrvatskog jezika za 5. razred osnovne škole</t>
    </r>
  </si>
  <si>
    <t>Martina Tunuković</t>
  </si>
  <si>
    <t>nastavni listići</t>
  </si>
  <si>
    <r>
      <rPr>
        <b/>
        <sz val="8"/>
        <rFont val="Calibri"/>
        <family val="2"/>
        <charset val="238"/>
        <scheme val="minor"/>
      </rPr>
      <t>HRVATSKA KRIJESNICA</t>
    </r>
    <r>
      <rPr>
        <sz val="8"/>
        <rFont val="Calibri"/>
        <family val="2"/>
        <charset val="238"/>
        <scheme val="minor"/>
      </rPr>
      <t xml:space="preserve"> : radni udžbenik za dopunski i individualizirani rad iz hrvatskog jezika za 5. razred</t>
    </r>
  </si>
  <si>
    <r>
      <rPr>
        <b/>
        <sz val="8"/>
        <rFont val="Calibri"/>
        <family val="2"/>
        <charset val="238"/>
        <scheme val="minor"/>
      </rPr>
      <t>HRVATSKA ČITANKA</t>
    </r>
    <r>
      <rPr>
        <sz val="8"/>
        <rFont val="Calibri"/>
        <family val="2"/>
        <charset val="238"/>
        <scheme val="minor"/>
      </rPr>
      <t xml:space="preserve"> : radni udžbenik za dopunski i individualizirani rad iz hrvatskog jezika za 5. razred</t>
    </r>
  </si>
  <si>
    <r>
      <rPr>
        <b/>
        <sz val="8"/>
        <rFont val="Calibri"/>
        <family val="2"/>
        <charset val="238"/>
        <scheme val="minor"/>
      </rPr>
      <t xml:space="preserve">PLAVI PLANET 1 </t>
    </r>
    <r>
      <rPr>
        <sz val="8"/>
        <rFont val="Calibri"/>
        <family val="2"/>
        <charset val="238"/>
        <scheme val="minor"/>
      </rPr>
      <t>: udžbenik iz geografije za 5. razred osnovne škole</t>
    </r>
  </si>
  <si>
    <r>
      <rPr>
        <b/>
        <sz val="8"/>
        <rFont val="Calibri"/>
        <family val="2"/>
        <charset val="238"/>
        <scheme val="minor"/>
      </rPr>
      <t xml:space="preserve">PLAVI PLANET 1 </t>
    </r>
    <r>
      <rPr>
        <sz val="8"/>
        <rFont val="Calibri"/>
        <family val="2"/>
        <charset val="238"/>
        <scheme val="minor"/>
      </rPr>
      <t>: radna bilježnica</t>
    </r>
  </si>
  <si>
    <t>ENGLESKI JEZIK 5.r.</t>
  </si>
  <si>
    <t>digitalna radna bilježnica</t>
  </si>
  <si>
    <r>
      <rPr>
        <b/>
        <sz val="8"/>
        <rFont val="Calibri"/>
        <family val="2"/>
        <charset val="238"/>
        <scheme val="minor"/>
      </rPr>
      <t>GO GETTER 2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</si>
  <si>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 xml:space="preserve">Go GETTER 2 : </t>
    </r>
    <r>
      <rPr>
        <sz val="8"/>
        <rFont val="Calibri"/>
        <family val="2"/>
        <charset val="238"/>
        <scheme val="minor"/>
      </rPr>
      <t xml:space="preserve">digitalna radna bilježnica </t>
    </r>
  </si>
  <si>
    <t xml:space="preserve">Jennifer Heath with Catherine Bright </t>
  </si>
  <si>
    <t>NJEMAČKI JEZIK 5.r.</t>
  </si>
  <si>
    <r>
      <rPr>
        <b/>
        <sz val="8"/>
        <rFont val="Calibri"/>
        <family val="2"/>
        <charset val="238"/>
        <scheme val="minor"/>
      </rPr>
      <t>BESTE FREUNDE A1.2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</si>
  <si>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>BESTE FREUNDE A1.1</t>
    </r>
    <r>
      <rPr>
        <sz val="8"/>
        <rFont val="Calibri"/>
        <family val="2"/>
        <charset val="238"/>
        <scheme val="minor"/>
      </rPr>
      <t xml:space="preserve"> : radna bilježnica s audio-Cdom</t>
    </r>
  </si>
  <si>
    <t>HRVATSKI JEZIK i KNJIŽEVNOST</t>
  </si>
  <si>
    <r>
      <rPr>
        <b/>
        <sz val="8"/>
        <rFont val="Calibri"/>
        <family val="2"/>
        <charset val="238"/>
        <scheme val="minor"/>
      </rPr>
      <t>HRVATSKA ČITANKA 6</t>
    </r>
    <r>
      <rPr>
        <sz val="8"/>
        <rFont val="Calibri"/>
        <family val="2"/>
        <charset val="238"/>
        <scheme val="minor"/>
      </rPr>
      <t xml:space="preserve"> : Hrvatski jezik - Čitanka za 6. razred osnovne škole</t>
    </r>
  </si>
  <si>
    <r>
      <rPr>
        <b/>
        <sz val="8"/>
        <rFont val="Calibri"/>
        <family val="2"/>
        <charset val="238"/>
        <scheme val="minor"/>
      </rPr>
      <t>HRVATSKA KRIJESNICA 6</t>
    </r>
    <r>
      <rPr>
        <sz val="8"/>
        <rFont val="Calibri"/>
        <family val="2"/>
        <charset val="238"/>
        <scheme val="minor"/>
      </rPr>
      <t xml:space="preserve"> : udžbenik iz hrvatskoga jezika za 6. razred osnovne škole</t>
    </r>
  </si>
  <si>
    <r>
      <rPr>
        <b/>
        <sz val="8"/>
        <rFont val="Calibri"/>
        <family val="2"/>
        <charset val="238"/>
        <scheme val="minor"/>
      </rPr>
      <t>HRVATSKA KRIJESNICA 6</t>
    </r>
    <r>
      <rPr>
        <sz val="8"/>
        <rFont val="Calibri"/>
        <family val="2"/>
        <charset val="238"/>
        <scheme val="minor"/>
      </rPr>
      <t>: Radna bilježnica za jezik, komunikaciju i književnost za VI. razred osnovne škole</t>
    </r>
  </si>
  <si>
    <r>
      <rPr>
        <b/>
        <sz val="8"/>
        <rFont val="Calibri"/>
        <family val="2"/>
        <charset val="238"/>
        <scheme val="minor"/>
      </rPr>
      <t>HRVATSKA KRIJESNICA</t>
    </r>
    <r>
      <rPr>
        <sz val="8"/>
        <rFont val="Calibri"/>
        <family val="2"/>
        <charset val="238"/>
        <scheme val="minor"/>
      </rPr>
      <t xml:space="preserve"> : radni udžbenik za dopunski i individualizirani rad iz hrvatskog jezika za 6. razred</t>
    </r>
  </si>
  <si>
    <r>
      <rPr>
        <b/>
        <sz val="8"/>
        <rFont val="Calibri"/>
        <family val="2"/>
        <charset val="238"/>
        <scheme val="minor"/>
      </rPr>
      <t>HRVATSKA ČITANKA</t>
    </r>
    <r>
      <rPr>
        <sz val="8"/>
        <rFont val="Calibri"/>
        <family val="2"/>
        <charset val="238"/>
        <scheme val="minor"/>
      </rPr>
      <t xml:space="preserve"> : radni udžbenik za dopunski i individualizirani rad iz hrvatskog jezika za 6. razred</t>
    </r>
  </si>
  <si>
    <t>ENGLESKI JEZIK 6.r.</t>
  </si>
  <si>
    <t>Sandy Zervas, Catherine Bright</t>
  </si>
  <si>
    <t>6., 7.</t>
  </si>
  <si>
    <r>
      <rPr>
        <b/>
        <sz val="8"/>
        <rFont val="Calibri"/>
        <family val="2"/>
        <charset val="238"/>
        <scheme val="minor"/>
      </rPr>
      <t>GO GETTER 3 :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</si>
  <si>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 xml:space="preserve">GO GETTER 3 : </t>
    </r>
    <r>
      <rPr>
        <sz val="8"/>
        <rFont val="Calibri"/>
        <family val="2"/>
        <charset val="238"/>
        <scheme val="minor"/>
      </rPr>
      <t xml:space="preserve">digitalna radna bilježnica </t>
    </r>
  </si>
  <si>
    <t xml:space="preserve">Lynda Edwards </t>
  </si>
  <si>
    <t>NJEMAČKI JEZIK 6.r.</t>
  </si>
  <si>
    <t>Manuela Georgiakaki, Elisabeth Graf-Riemann, Anja Schümann, Christiane Seuthe</t>
  </si>
  <si>
    <r>
      <rPr>
        <b/>
        <sz val="8"/>
        <rFont val="Calibri"/>
        <family val="2"/>
        <charset val="238"/>
        <scheme val="minor"/>
      </rPr>
      <t>BESTE FREUNDE A2.1</t>
    </r>
    <r>
      <rPr>
        <sz val="8"/>
        <rFont val="Calibri"/>
        <family val="2"/>
        <charset val="238"/>
        <scheme val="minor"/>
      </rPr>
      <t xml:space="preserve"> :radna bilježnica s audio-Cdom</t>
    </r>
  </si>
  <si>
    <t>HRVATSKI JEZIK I KNJIŽEVNOST</t>
  </si>
  <si>
    <r>
      <rPr>
        <b/>
        <sz val="8"/>
        <rFont val="Calibri"/>
        <family val="2"/>
        <charset val="238"/>
        <scheme val="minor"/>
      </rPr>
      <t>HRVATSKA ČITANKA 7</t>
    </r>
    <r>
      <rPr>
        <sz val="8"/>
        <rFont val="Calibri"/>
        <family val="2"/>
        <charset val="238"/>
        <scheme val="minor"/>
      </rPr>
      <t xml:space="preserve"> : Hrvatski jezik - Čitanka za 7. razred osnovne škole</t>
    </r>
  </si>
  <si>
    <r>
      <rPr>
        <b/>
        <sz val="8"/>
        <rFont val="Calibri"/>
        <family val="2"/>
        <charset val="238"/>
        <scheme val="minor"/>
      </rPr>
      <t>HRVATSKA KRIJESNICA 7</t>
    </r>
    <r>
      <rPr>
        <sz val="8"/>
        <rFont val="Calibri"/>
        <family val="2"/>
        <charset val="238"/>
        <scheme val="minor"/>
      </rPr>
      <t xml:space="preserve"> : udžbenik iz hrvatskoga jezika za 7. razred osnovne škole</t>
    </r>
  </si>
  <si>
    <r>
      <rPr>
        <b/>
        <sz val="8"/>
        <rFont val="Calibri"/>
        <family val="2"/>
        <charset val="238"/>
        <scheme val="minor"/>
      </rPr>
      <t>HRVATSKA KRIJESNICA 7</t>
    </r>
    <r>
      <rPr>
        <sz val="8"/>
        <rFont val="Calibri"/>
        <family val="2"/>
        <charset val="238"/>
        <scheme val="minor"/>
      </rPr>
      <t>: Radna bilježnica za jezik, komunikaciju i književnost za VIi. razred osnovne škole</t>
    </r>
  </si>
  <si>
    <r>
      <rPr>
        <b/>
        <sz val="8"/>
        <rFont val="Calibri"/>
        <family val="2"/>
        <charset val="238"/>
        <scheme val="minor"/>
      </rPr>
      <t>HRVATSKA KRIJESNICA</t>
    </r>
    <r>
      <rPr>
        <sz val="8"/>
        <rFont val="Calibri"/>
        <family val="2"/>
        <charset val="238"/>
        <scheme val="minor"/>
      </rPr>
      <t xml:space="preserve"> : radni udžbenik za dopunski i individualizirani rad iz hrvatskog jezika za 7. razred</t>
    </r>
  </si>
  <si>
    <r>
      <rPr>
        <b/>
        <sz val="8"/>
        <rFont val="Calibri"/>
        <family val="2"/>
        <charset val="238"/>
        <scheme val="minor"/>
      </rPr>
      <t>HRVATSKA ČITANKA</t>
    </r>
    <r>
      <rPr>
        <sz val="8"/>
        <rFont val="Calibri"/>
        <family val="2"/>
        <charset val="238"/>
        <scheme val="minor"/>
      </rPr>
      <t xml:space="preserve"> : radni udžbenik za dopunski i individualizirani rad iz hrvatskog jezika za 7. razred</t>
    </r>
  </si>
  <si>
    <t>ENGLESKI JEZIK 7.r.</t>
  </si>
  <si>
    <t>7., 8.</t>
  </si>
  <si>
    <t>Tasia Vassilatou with Catherine Bright and Jennifer Heath</t>
  </si>
  <si>
    <t>Carolyn Barraclough, Suzanne Gaynor</t>
  </si>
  <si>
    <t>Sheila Dignen</t>
  </si>
  <si>
    <t>NJEMAČKI JEZIK 7.R.</t>
  </si>
  <si>
    <r>
      <rPr>
        <b/>
        <sz val="8"/>
        <rFont val="Calibri"/>
        <family val="2"/>
        <charset val="238"/>
        <scheme val="minor"/>
      </rPr>
      <t>BESTE FREUNDE A2.2</t>
    </r>
    <r>
      <rPr>
        <sz val="8"/>
        <rFont val="Calibri"/>
        <family val="2"/>
        <charset val="238"/>
        <scheme val="minor"/>
      </rPr>
      <t xml:space="preserve"> : radna bilježnica</t>
    </r>
  </si>
  <si>
    <t>Manuela Georgiakaki, Anja Schümann, Christiane Seuthe</t>
  </si>
  <si>
    <r>
      <rPr>
        <b/>
        <sz val="8"/>
        <rFont val="Calibri"/>
        <family val="2"/>
        <charset val="238"/>
        <scheme val="minor"/>
      </rPr>
      <t>GEOGRAFIJA HRVATSKE 8</t>
    </r>
    <r>
      <rPr>
        <sz val="8"/>
        <rFont val="Calibri"/>
        <family val="2"/>
        <charset val="238"/>
        <scheme val="minor"/>
      </rPr>
      <t xml:space="preserve"> : udžbenik iz geografije za 8. razred osnovne škole</t>
    </r>
  </si>
  <si>
    <r>
      <rPr>
        <b/>
        <sz val="8"/>
        <rFont val="Calibri"/>
        <family val="2"/>
        <charset val="238"/>
        <scheme val="minor"/>
      </rPr>
      <t xml:space="preserve">GEOGRAFIJA HRVATSKE 8 </t>
    </r>
    <r>
      <rPr>
        <sz val="8"/>
        <rFont val="Calibri"/>
        <family val="2"/>
        <charset val="238"/>
        <scheme val="minor"/>
      </rPr>
      <t>: radna bilježnica iz geografije za 8. raz. os. škole</t>
    </r>
  </si>
  <si>
    <r>
      <rPr>
        <b/>
        <sz val="8"/>
        <rFont val="Calibri"/>
        <family val="2"/>
        <charset val="238"/>
        <scheme val="minor"/>
      </rPr>
      <t xml:space="preserve">FOCUS 1 2nd edition </t>
    </r>
    <r>
      <rPr>
        <sz val="8"/>
        <rFont val="Calibri"/>
        <family val="2"/>
        <charset val="238"/>
        <scheme val="minor"/>
      </rPr>
      <t xml:space="preserve">: udžbenik engleskog jezika </t>
    </r>
  </si>
  <si>
    <t>Patricia Reilly, Marta Uminska, Tomasz Siuta</t>
  </si>
  <si>
    <r>
      <rPr>
        <b/>
        <sz val="8"/>
        <rFont val="Calibri"/>
        <family val="2"/>
        <charset val="238"/>
        <scheme val="minor"/>
      </rPr>
      <t xml:space="preserve">FOCUS 1 2nd edition </t>
    </r>
    <r>
      <rPr>
        <sz val="8"/>
        <rFont val="Calibri"/>
        <family val="2"/>
        <charset val="238"/>
        <scheme val="minor"/>
      </rPr>
      <t>: radna bilježnica</t>
    </r>
  </si>
  <si>
    <t>Rod Fricker, Anna Osborn, Angela Bandis</t>
  </si>
  <si>
    <r>
      <rPr>
        <b/>
        <sz val="8"/>
        <rFont val="Calibri"/>
        <family val="2"/>
        <charset val="238"/>
        <scheme val="minor"/>
      </rPr>
      <t xml:space="preserve">FOCUS 1 2nd edition </t>
    </r>
    <r>
      <rPr>
        <sz val="8"/>
        <rFont val="Calibri"/>
        <family val="2"/>
        <charset val="238"/>
        <scheme val="minor"/>
      </rPr>
      <t>: digitalna radna bilježnica</t>
    </r>
  </si>
  <si>
    <r>
      <rPr>
        <b/>
        <sz val="8"/>
        <rFont val="Calibri"/>
        <family val="2"/>
        <charset val="238"/>
        <scheme val="minor"/>
      </rPr>
      <t>FOCUS 2 2nd edition</t>
    </r>
    <r>
      <rPr>
        <sz val="8"/>
        <rFont val="Calibri"/>
        <family val="2"/>
        <charset val="238"/>
        <scheme val="minor"/>
      </rPr>
      <t xml:space="preserve">: udžbenik engleskog jezika </t>
    </r>
  </si>
  <si>
    <t>Sue Kay, Vaughan Jones, Daniel Brayshaw</t>
  </si>
  <si>
    <t>2.,3.</t>
  </si>
  <si>
    <r>
      <rPr>
        <b/>
        <sz val="8"/>
        <rFont val="Calibri"/>
        <family val="2"/>
        <charset val="238"/>
        <scheme val="minor"/>
      </rPr>
      <t>FOCUS 2 2nd edition</t>
    </r>
    <r>
      <rPr>
        <sz val="8"/>
        <rFont val="Calibri"/>
        <family val="2"/>
        <charset val="238"/>
        <scheme val="minor"/>
      </rPr>
      <t>: radna bilježnica</t>
    </r>
  </si>
  <si>
    <t>Daniel Brayshaw, Dean Russell, Anna Osborn, Amanda Davies</t>
  </si>
  <si>
    <r>
      <rPr>
        <b/>
        <sz val="8"/>
        <rFont val="Calibri"/>
        <family val="2"/>
        <charset val="238"/>
        <scheme val="minor"/>
      </rPr>
      <t>FOCUS 2 2nd edition</t>
    </r>
    <r>
      <rPr>
        <sz val="8"/>
        <rFont val="Calibri"/>
        <family val="2"/>
        <charset val="238"/>
        <scheme val="minor"/>
      </rPr>
      <t>: digitalna radna bilježnica</t>
    </r>
  </si>
  <si>
    <t>Daniel Brayshaw</t>
  </si>
  <si>
    <t>Sue Key, Vaughan Jones, Daniel Brayshaw, Beata Trapnell, Dean Russell</t>
  </si>
  <si>
    <t>Daniel Brayshaw, Angela Bandis, Bartosz Michalowski, Beata Trapnell, David Byrne, Amanda Davis</t>
  </si>
  <si>
    <r>
      <rPr>
        <b/>
        <sz val="8"/>
        <rFont val="Calibri"/>
        <family val="2"/>
        <charset val="238"/>
        <scheme val="minor"/>
      </rPr>
      <t>CHOICES Elementary</t>
    </r>
    <r>
      <rPr>
        <sz val="8"/>
        <rFont val="Calibri"/>
        <family val="2"/>
        <charset val="238"/>
        <scheme val="minor"/>
      </rPr>
      <t xml:space="preserve"> udžbenik</t>
    </r>
  </si>
  <si>
    <r>
      <rPr>
        <b/>
        <sz val="8"/>
        <rFont val="Calibri"/>
        <family val="2"/>
        <charset val="238"/>
        <scheme val="minor"/>
      </rPr>
      <t>CHOICES Elementary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</si>
  <si>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>CHOICES Elementary</t>
    </r>
    <r>
      <rPr>
        <sz val="8"/>
        <rFont val="Calibri"/>
        <family val="2"/>
        <charset val="238"/>
        <scheme val="minor"/>
      </rPr>
      <t xml:space="preserve"> digitalna radna bilježnica</t>
    </r>
  </si>
  <si>
    <r>
      <rPr>
        <b/>
        <sz val="8"/>
        <rFont val="Calibri"/>
        <family val="2"/>
        <charset val="238"/>
        <scheme val="minor"/>
      </rPr>
      <t>CHOICES Pre-intermediate</t>
    </r>
    <r>
      <rPr>
        <sz val="8"/>
        <rFont val="Calibri"/>
        <family val="2"/>
        <charset val="238"/>
        <scheme val="minor"/>
      </rPr>
      <t xml:space="preserve"> udžbenik</t>
    </r>
  </si>
  <si>
    <r>
      <rPr>
        <b/>
        <sz val="8"/>
        <rFont val="Calibri"/>
        <family val="2"/>
        <charset val="238"/>
        <scheme val="minor"/>
      </rPr>
      <t>CHOICES Pre-intermediate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</si>
  <si>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>CHOICES Pre-intermediate</t>
    </r>
    <r>
      <rPr>
        <sz val="8"/>
        <rFont val="Calibri"/>
        <family val="2"/>
        <charset val="238"/>
        <scheme val="minor"/>
      </rPr>
      <t xml:space="preserve"> digitalna radna bilježnica</t>
    </r>
  </si>
  <si>
    <t>Bob Hastings, Stuart McKinlay, Rod Fricker, Dean Russell, Beata Trapnell</t>
  </si>
  <si>
    <t>Daniel Brayshaw, Bob Hastings, Lynda Edwards, Catherine Bright, Rod Fricker, Joanna Sosnowska</t>
  </si>
  <si>
    <t>Lynda Edwards, Jane Bowie</t>
  </si>
  <si>
    <t>Rachael Roberts, Caroline Krantz, Lynda Edwards, Catherine Bright, Bob Hastings, Emma Szlachta</t>
  </si>
  <si>
    <r>
      <rPr>
        <b/>
        <sz val="8"/>
        <rFont val="Calibri"/>
        <family val="2"/>
        <charset val="238"/>
        <scheme val="minor"/>
      </rPr>
      <t xml:space="preserve">NEW SUCCESS Elementary </t>
    </r>
    <r>
      <rPr>
        <sz val="8"/>
        <rFont val="Calibri"/>
        <family val="2"/>
        <charset val="238"/>
        <scheme val="minor"/>
      </rPr>
      <t>udžbenik</t>
    </r>
  </si>
  <si>
    <r>
      <rPr>
        <b/>
        <sz val="8"/>
        <rFont val="Calibri"/>
        <family val="2"/>
        <charset val="238"/>
        <scheme val="minor"/>
      </rPr>
      <t xml:space="preserve">NEW SUCCESS Elementary </t>
    </r>
    <r>
      <rPr>
        <sz val="8"/>
        <rFont val="Calibri"/>
        <family val="2"/>
        <charset val="238"/>
        <scheme val="minor"/>
      </rPr>
      <t>radna bilježnica</t>
    </r>
  </si>
  <si>
    <r>
      <rPr>
        <b/>
        <sz val="8"/>
        <rFont val="Calibri"/>
        <family val="2"/>
        <charset val="238"/>
        <scheme val="minor"/>
      </rPr>
      <t xml:space="preserve">NEW SUCCESS Pre-intermediate </t>
    </r>
    <r>
      <rPr>
        <sz val="8"/>
        <rFont val="Calibri"/>
        <family val="2"/>
        <charset val="238"/>
        <scheme val="minor"/>
      </rPr>
      <t>udžbenik</t>
    </r>
  </si>
  <si>
    <r>
      <rPr>
        <b/>
        <sz val="8"/>
        <rFont val="Calibri"/>
        <family val="2"/>
        <charset val="238"/>
        <scheme val="minor"/>
      </rPr>
      <t>NEW SUCCESS Pre-intermediate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</si>
  <si>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 xml:space="preserve">SCHRITTE INTERNATIONAL NEU 1 </t>
    </r>
    <r>
      <rPr>
        <sz val="8"/>
        <rFont val="Calibri"/>
        <family val="2"/>
        <charset val="238"/>
        <scheme val="minor"/>
      </rPr>
      <t>: udžbenik i radna bilježnica za njemački jezik</t>
    </r>
  </si>
  <si>
    <r>
      <rPr>
        <b/>
        <sz val="8"/>
        <rFont val="Calibri"/>
        <family val="2"/>
        <charset val="238"/>
        <scheme val="minor"/>
      </rPr>
      <t>SCHRITTE INTERNATIONAL NEU 2</t>
    </r>
    <r>
      <rPr>
        <sz val="8"/>
        <rFont val="Calibri"/>
        <family val="2"/>
        <charset val="238"/>
        <scheme val="minor"/>
      </rPr>
      <t xml:space="preserve"> : udžbenik i radna bilježnica za njemački jezik</t>
    </r>
  </si>
  <si>
    <r>
      <rPr>
        <b/>
        <sz val="8"/>
        <rFont val="Calibri"/>
        <family val="2"/>
        <charset val="238"/>
        <scheme val="minor"/>
      </rPr>
      <t xml:space="preserve">SCHRITTE INTERNATIONAL NEU 3 </t>
    </r>
    <r>
      <rPr>
        <sz val="8"/>
        <rFont val="Calibri"/>
        <family val="2"/>
        <charset val="238"/>
        <scheme val="minor"/>
      </rPr>
      <t>: udžbenik i radna bilježnica za njemački jezik</t>
    </r>
  </si>
  <si>
    <r>
      <rPr>
        <b/>
        <sz val="8"/>
        <rFont val="Calibri"/>
        <family val="2"/>
        <charset val="238"/>
        <scheme val="minor"/>
      </rPr>
      <t>DEUTSCH.COM 1 :</t>
    </r>
    <r>
      <rPr>
        <sz val="8"/>
        <rFont val="Calibri"/>
        <family val="2"/>
        <charset val="238"/>
        <scheme val="minor"/>
      </rPr>
      <t xml:space="preserve"> udžbenik za njemački jezik</t>
    </r>
  </si>
  <si>
    <t>Gerhard Neuner, Anta Kursiša, Lina Pilypaityte, Erna Szakaly, Sara Vicente</t>
  </si>
  <si>
    <r>
      <rPr>
        <b/>
        <sz val="8"/>
        <rFont val="Calibri"/>
        <family val="2"/>
        <charset val="238"/>
        <scheme val="minor"/>
      </rPr>
      <t>DEUTSCH.COM 1</t>
    </r>
    <r>
      <rPr>
        <sz val="8"/>
        <rFont val="Calibri"/>
        <family val="2"/>
        <charset val="238"/>
        <scheme val="minor"/>
      </rPr>
      <t xml:space="preserve"> : radna bilježnica</t>
    </r>
  </si>
  <si>
    <t>Sara Vicente, Carmen Cristache, Gerhard Neuner, Lina Pilypaityte, Birgit Kirchner, Erna Szakaly</t>
  </si>
  <si>
    <t>Gerhard Neuner,  Lina Pilypaityte, Sara Vicente, Carmen Cristache, Erna Szakaly</t>
  </si>
  <si>
    <t>Anna Breitsameter, Sara Vicente, Carmen Cristache, Lina Pilypaityte</t>
  </si>
  <si>
    <r>
      <rPr>
        <b/>
        <sz val="8"/>
        <rFont val="Calibri"/>
        <family val="2"/>
        <charset val="238"/>
        <scheme val="minor"/>
      </rPr>
      <t>IDEEN 1 :</t>
    </r>
    <r>
      <rPr>
        <sz val="8"/>
        <rFont val="Calibri"/>
        <family val="2"/>
        <charset val="238"/>
        <scheme val="minor"/>
      </rPr>
      <t xml:space="preserve"> udžbenik za njemački jezik</t>
    </r>
  </si>
  <si>
    <r>
      <rPr>
        <b/>
        <sz val="8"/>
        <rFont val="Calibri"/>
        <family val="2"/>
        <charset val="238"/>
        <scheme val="minor"/>
      </rPr>
      <t xml:space="preserve">IDEEN 1 </t>
    </r>
    <r>
      <rPr>
        <sz val="8"/>
        <rFont val="Calibri"/>
        <family val="2"/>
        <charset val="238"/>
        <scheme val="minor"/>
      </rPr>
      <t>: radna bilježnica</t>
    </r>
  </si>
  <si>
    <t>Anna Breitsameter, Klaus Lill, Christiane Seuthe, Margarethe Thomasen</t>
  </si>
  <si>
    <t>udžbenik s audio-CDom</t>
  </si>
  <si>
    <r>
      <rPr>
        <b/>
        <sz val="8"/>
        <rFont val="Calibri"/>
        <family val="2"/>
        <charset val="238"/>
        <scheme val="minor"/>
      </rPr>
      <t>ANATOMIJA I FIZIOLOGIJA</t>
    </r>
    <r>
      <rPr>
        <sz val="8"/>
        <rFont val="Calibri"/>
        <family val="2"/>
        <charset val="238"/>
        <scheme val="minor"/>
      </rPr>
      <t xml:space="preserve"> : udžbenik za srednje medicinske škole</t>
    </r>
  </si>
  <si>
    <r>
      <t xml:space="preserve">English for International Tourism New Edition Pre-Intermediate </t>
    </r>
    <r>
      <rPr>
        <sz val="8"/>
        <rFont val="Calibri"/>
        <family val="2"/>
        <charset val="238"/>
        <scheme val="minor"/>
      </rPr>
      <t>udžbenik</t>
    </r>
  </si>
  <si>
    <t>Iwona Dubicka, Margaret O'Keeffe</t>
  </si>
  <si>
    <r>
      <t xml:space="preserve">English for International Tourism New Edition Pre-Intermediate </t>
    </r>
    <r>
      <rPr>
        <sz val="8"/>
        <rFont val="Calibri"/>
        <family val="2"/>
        <charset val="238"/>
        <scheme val="minor"/>
      </rPr>
      <t>radna bilježnica</t>
    </r>
  </si>
  <si>
    <r>
      <t xml:space="preserve">English for International Tourism New Edition Intermediate </t>
    </r>
    <r>
      <rPr>
        <sz val="8"/>
        <rFont val="Calibri"/>
        <family val="2"/>
        <charset val="238"/>
        <scheme val="minor"/>
      </rPr>
      <t>udžbenik</t>
    </r>
  </si>
  <si>
    <r>
      <t xml:space="preserve">English for International Tourism New Edition Intermediate </t>
    </r>
    <r>
      <rPr>
        <sz val="8"/>
        <rFont val="Calibri"/>
        <family val="2"/>
        <charset val="238"/>
        <scheme val="minor"/>
      </rPr>
      <t>radna bilježnica</t>
    </r>
  </si>
  <si>
    <r>
      <t xml:space="preserve">English for International Tourism New Edition Upper-Intermediate </t>
    </r>
    <r>
      <rPr>
        <sz val="8"/>
        <rFont val="Calibri"/>
        <family val="2"/>
        <charset val="238"/>
        <scheme val="minor"/>
      </rPr>
      <t>udžbenik</t>
    </r>
  </si>
  <si>
    <r>
      <t>English for International Tourism New Edition Upper-Intermediate</t>
    </r>
    <r>
      <rPr>
        <sz val="8"/>
        <rFont val="Calibri"/>
        <family val="2"/>
        <charset val="238"/>
        <scheme val="minor"/>
      </rPr>
      <t xml:space="preserve"> radna bilježnica</t>
    </r>
  </si>
  <si>
    <t>Business Partner B1 Coursebook with Digital Resources access code inside</t>
  </si>
  <si>
    <t>Margaret O'Keeffe, Lewis Landsford, Ros Wright, Evan Frendo, Lizzie Wright</t>
  </si>
  <si>
    <t>Business Partner B1 Workbook</t>
  </si>
  <si>
    <t>Business Partner B1+ Coursebook with Digital Resources access code inside</t>
  </si>
  <si>
    <t>Business Partner B1+ Workbook</t>
  </si>
  <si>
    <t>Business Partner B2 Coursebook with Digital Resources access code inside</t>
  </si>
  <si>
    <t>Iwona Dubicka, Marjorie rosenberg, Bob Dignen, Mike Hogan, Lizzie Wright</t>
  </si>
  <si>
    <t>Business Partner B2  Workbook</t>
  </si>
  <si>
    <t>MATURA</t>
  </si>
  <si>
    <r>
      <rPr>
        <b/>
        <sz val="8"/>
        <rFont val="Calibri"/>
        <family val="2"/>
        <charset val="238"/>
        <scheme val="minor"/>
      </rPr>
      <t>LONGMAN EXAM ACTIVATO</t>
    </r>
    <r>
      <rPr>
        <sz val="8"/>
        <rFont val="Calibri"/>
        <family val="2"/>
        <charset val="238"/>
        <scheme val="minor"/>
      </rPr>
      <t>R plus 2 Audio CDs</t>
    </r>
  </si>
  <si>
    <r>
      <rPr>
        <b/>
        <sz val="8"/>
        <rFont val="Calibri"/>
        <family val="2"/>
        <charset val="238"/>
        <scheme val="minor"/>
      </rPr>
      <t>LONGMAN EXAM ACCELERATOR</t>
    </r>
    <r>
      <rPr>
        <sz val="8"/>
        <rFont val="Calibri"/>
        <family val="2"/>
        <charset val="238"/>
        <scheme val="minor"/>
      </rPr>
      <t xml:space="preserve"> plus 2 Audio CDs</t>
    </r>
  </si>
  <si>
    <r>
      <t>Želeći Vam olakšati izradu Narudžbenice nudimo Vam skraćeni postupak. Ovu Narudžbenicu popunjavate počevši s izborom NAČIN PLAĆANJA</t>
    </r>
    <r>
      <rPr>
        <b/>
        <sz val="8"/>
        <rFont val="Arial"/>
        <family val="2"/>
        <charset val="238"/>
      </rPr>
      <t xml:space="preserve"> (označiti sa </t>
    </r>
    <r>
      <rPr>
        <sz val="8"/>
        <rFont val="Arial"/>
        <family val="2"/>
        <charset val="238"/>
      </rPr>
      <t xml:space="preserve">X </t>
    </r>
    <r>
      <rPr>
        <b/>
        <sz val="8"/>
        <rFont val="Arial"/>
        <family val="2"/>
        <charset val="238"/>
      </rPr>
      <t xml:space="preserve">Predračun ili </t>
    </r>
    <r>
      <rPr>
        <sz val="8"/>
        <rFont val="Arial"/>
        <family val="2"/>
        <charset val="238"/>
      </rPr>
      <t>S odgodom plaćanja</t>
    </r>
    <r>
      <rPr>
        <b/>
        <sz val="8"/>
        <rFont val="Arial"/>
        <family val="2"/>
        <charset val="238"/>
      </rPr>
      <t>) potom izaberite PREUZIMANJE ISPORUKE - označite s X OSOBNO PREUZIMANJA u  našem skladištu ili ISPORUKA POŠTOM.</t>
    </r>
  </si>
  <si>
    <r>
      <t xml:space="preserve">Pritiskom na polje </t>
    </r>
    <r>
      <rPr>
        <b/>
        <sz val="8"/>
        <rFont val="Arial"/>
        <family val="2"/>
        <charset val="238"/>
      </rPr>
      <t>PRIPREMI ZA ISPIS</t>
    </r>
    <r>
      <rPr>
        <sz val="8"/>
        <rFont val="Arial"/>
        <family val="2"/>
        <charset val="238"/>
      </rPr>
      <t xml:space="preserve">  kreira se </t>
    </r>
    <r>
      <rPr>
        <b/>
        <sz val="8"/>
        <rFont val="Arial"/>
        <family val="2"/>
        <charset val="238"/>
      </rPr>
      <t>novi LIST</t>
    </r>
    <r>
      <rPr>
        <sz val="8"/>
        <rFont val="Arial"/>
        <family val="2"/>
        <charset val="238"/>
      </rPr>
      <t xml:space="preserve"> dokumenta naziva </t>
    </r>
    <r>
      <rPr>
        <b/>
        <sz val="8"/>
        <rFont val="Arial"/>
        <family val="2"/>
        <charset val="238"/>
      </rPr>
      <t>Narudžbenica za ispis. U toj narudžbenici su prikazani samo naslovi koje naručujete</t>
    </r>
    <r>
      <rPr>
        <sz val="8"/>
        <rFont val="Arial"/>
        <family val="2"/>
        <charset val="238"/>
      </rPr>
      <t>. Narudžbenicu možete i otisnuti, poslati je na prodaja@naklada-ljevak.hr  ili faxom na broj 01-388-7961</t>
    </r>
  </si>
  <si>
    <t>4. RAZRED - NOVO</t>
  </si>
  <si>
    <t xml:space="preserve">3. RAZRED </t>
  </si>
  <si>
    <t>RADOST ČITANJA I PISANJA, 4., 1. SVEZAK : radni udžbenik za Hrvatski jezik u 4. razredu osnovne škole - Hrvatski jezik; Komunikacija; Književnost; Mediji</t>
  </si>
  <si>
    <t>Ante Bežen, Marija Turk Sakač, Gordana Miota Plešnik, Gordana Vuglec</t>
  </si>
  <si>
    <t>RADOST ČITANJA I PISANJA, 4., 2. SVEZAK : radni udžbenik za Hrvatski jezik u 4. razredu osnovne škole - Hrvatski jezik; Komunikacija; Književnost; Mediji</t>
  </si>
  <si>
    <r>
      <rPr>
        <b/>
        <sz val="8"/>
        <rFont val="Calibri"/>
        <family val="2"/>
        <charset val="238"/>
        <scheme val="minor"/>
      </rPr>
      <t>RADOST ČITANJA I PISANJA 1, radna bilježnica</t>
    </r>
    <r>
      <rPr>
        <sz val="8"/>
        <rFont val="Calibri"/>
        <family val="2"/>
        <charset val="238"/>
        <scheme val="minor"/>
      </rPr>
      <t xml:space="preserve"> Hrvatska početnica za 1. razred osnovne škole </t>
    </r>
  </si>
  <si>
    <r>
      <rPr>
        <b/>
        <sz val="8"/>
        <rFont val="Calibri"/>
        <family val="2"/>
        <charset val="238"/>
        <scheme val="minor"/>
      </rPr>
      <t>RADOST ČITANJA I PISANJA 2, radna bilježnica</t>
    </r>
    <r>
      <rPr>
        <sz val="8"/>
        <rFont val="Calibri"/>
        <family val="2"/>
        <charset val="238"/>
        <scheme val="minor"/>
      </rPr>
      <t xml:space="preserve"> Hrvatska početnica za 2. razred osnovne škole </t>
    </r>
  </si>
  <si>
    <t>Suzana Ruško, Marija Čelan-Mijić, Ivana Šabić</t>
  </si>
  <si>
    <t>ENGLESKI JEZIK 1.-4.r. - I strani jezik</t>
  </si>
  <si>
    <t>Tasia Vassilatou, Liz Kilbey, Catherine Bright, Jennifer Heath</t>
  </si>
  <si>
    <t>NJEMAČKI JEZIK 1.-4. r. - I strani jezik</t>
  </si>
  <si>
    <t>NJEMAČKI JEZIK 4. r. - II strani jezik</t>
  </si>
  <si>
    <t>ENGLESKI JEZIK 8.r.</t>
  </si>
  <si>
    <t>Suzanne Gaynor, Kathryn Alevizos, Carolyn Barraclough</t>
  </si>
  <si>
    <t>Damian Williams</t>
  </si>
  <si>
    <t>ENGLESKI JEZIK 4. r. - II strani jezik</t>
  </si>
  <si>
    <t xml:space="preserve"> 9781292210001
</t>
  </si>
  <si>
    <t>Liz Kilbey, Catherine Bright, Jennifer Heath</t>
  </si>
  <si>
    <t>NJEMAČKI JEZIK 8.R.</t>
  </si>
  <si>
    <t>Daniel Brayshaw, Tomasz Siuta, Beata Trapnell, Dean Russell</t>
  </si>
  <si>
    <t>Lynda Edwards, Rachael Roberts, Rod Fricker</t>
  </si>
  <si>
    <t>Anna Breitsameter, Anna Hila, Christiane Seuthe, Luise Peters</t>
  </si>
  <si>
    <t>PRIPREME ZA ISPITE</t>
  </si>
  <si>
    <t>Fit für das DSD I</t>
  </si>
  <si>
    <t>Thomas Polland</t>
  </si>
  <si>
    <t>Vježbenica+online audio</t>
  </si>
  <si>
    <t>Fit für das DSD II</t>
  </si>
  <si>
    <r>
      <t xml:space="preserve">HIGH NOTE 2: </t>
    </r>
    <r>
      <rPr>
        <sz val="8"/>
        <rFont val="Calibri"/>
        <family val="2"/>
        <charset val="238"/>
        <scheme val="minor"/>
      </rPr>
      <t>udžbenik</t>
    </r>
  </si>
  <si>
    <r>
      <t xml:space="preserve">HIGH NOTE 2: </t>
    </r>
    <r>
      <rPr>
        <sz val="8"/>
        <rFont val="Calibri"/>
        <family val="2"/>
        <charset val="238"/>
        <scheme val="minor"/>
      </rPr>
      <t>radna bilježnica</t>
    </r>
  </si>
  <si>
    <r>
      <rPr>
        <b/>
        <sz val="8"/>
        <rFont val="Calibri"/>
        <family val="2"/>
        <charset val="238"/>
        <scheme val="minor"/>
      </rPr>
      <t>HIGH NOTE 2</t>
    </r>
    <r>
      <rPr>
        <sz val="8"/>
        <rFont val="Calibri"/>
        <family val="2"/>
        <charset val="238"/>
        <scheme val="minor"/>
      </rPr>
      <t>: digitalna radna bilježnica</t>
    </r>
  </si>
  <si>
    <t>6754
7400</t>
  </si>
  <si>
    <t>4516
5058</t>
  </si>
  <si>
    <t>6770
7411</t>
  </si>
  <si>
    <t>4530
5068</t>
  </si>
  <si>
    <t>6769
7410</t>
  </si>
  <si>
    <t>4529
5067</t>
  </si>
  <si>
    <t>6768
7409</t>
  </si>
  <si>
    <t>4528
5066</t>
  </si>
  <si>
    <t>Anna Breitsameter, Anna Hila, Klaus Lill, Christiane Seuthe, Margarethe Thomasen</t>
  </si>
  <si>
    <r>
      <rPr>
        <b/>
        <sz val="8"/>
        <rFont val="Calibri"/>
        <family val="2"/>
        <charset val="238"/>
        <scheme val="minor"/>
      </rPr>
      <t>WIDER WORLD 1</t>
    </r>
    <r>
      <rPr>
        <sz val="8"/>
        <rFont val="Calibri"/>
        <family val="2"/>
        <charset val="238"/>
        <scheme val="minor"/>
      </rPr>
      <t xml:space="preserve"> : udžbenik engleskog jezika za 5. razred osnovne škole, 5. godina učenja</t>
    </r>
  </si>
  <si>
    <r>
      <rPr>
        <b/>
        <sz val="8"/>
        <rFont val="Calibri"/>
        <family val="2"/>
        <charset val="238"/>
        <scheme val="minor"/>
      </rPr>
      <t>WIDER WORLD 1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</si>
  <si>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>WIDER WORLD 1</t>
    </r>
    <r>
      <rPr>
        <sz val="8"/>
        <rFont val="Calibri"/>
        <family val="2"/>
        <charset val="238"/>
        <scheme val="minor"/>
      </rPr>
      <t xml:space="preserve"> : digitalna radna bilježnica</t>
    </r>
  </si>
  <si>
    <r>
      <rPr>
        <b/>
        <sz val="8"/>
        <rFont val="Calibri"/>
        <family val="2"/>
        <charset val="238"/>
        <scheme val="minor"/>
      </rPr>
      <t xml:space="preserve"> KRIJESNICA TRENERICA 6</t>
    </r>
    <r>
      <rPr>
        <sz val="8"/>
        <rFont val="Calibri"/>
        <family val="2"/>
        <charset val="238"/>
        <scheme val="minor"/>
      </rPr>
      <t>: Nastavni listići iz hrvatskog jezika za 6. razred osnovne škole</t>
    </r>
  </si>
  <si>
    <r>
      <rPr>
        <b/>
        <sz val="8"/>
        <rFont val="Calibri"/>
        <family val="2"/>
        <charset val="238"/>
        <scheme val="minor"/>
      </rPr>
      <t>WIDER WORLD 2</t>
    </r>
    <r>
      <rPr>
        <sz val="8"/>
        <rFont val="Calibri"/>
        <family val="2"/>
        <charset val="238"/>
        <scheme val="minor"/>
      </rPr>
      <t xml:space="preserve"> - udžbenik engleskog jezika za 6. razred osnovne škole, 6. godina učenja</t>
    </r>
  </si>
  <si>
    <r>
      <rPr>
        <b/>
        <sz val="8"/>
        <rFont val="Calibri"/>
        <family val="2"/>
        <charset val="238"/>
        <scheme val="minor"/>
      </rPr>
      <t>WIDER WORLD 2</t>
    </r>
    <r>
      <rPr>
        <sz val="8"/>
        <rFont val="Calibri"/>
        <family val="2"/>
        <charset val="238"/>
        <scheme val="minor"/>
      </rPr>
      <t xml:space="preserve"> - radna bilježnica</t>
    </r>
  </si>
  <si>
    <r>
      <rPr>
        <b/>
        <sz val="8"/>
        <rFont val="Calibri"/>
        <family val="2"/>
        <charset val="238"/>
        <scheme val="minor"/>
      </rPr>
      <t>WIDER WORLD 2</t>
    </r>
    <r>
      <rPr>
        <sz val="8"/>
        <rFont val="Calibri"/>
        <family val="2"/>
        <charset val="238"/>
        <scheme val="minor"/>
      </rPr>
      <t xml:space="preserve"> - digitalna radna bilježnica</t>
    </r>
  </si>
  <si>
    <r>
      <rPr>
        <b/>
        <sz val="8"/>
        <rFont val="Calibri"/>
        <family val="2"/>
        <charset val="238"/>
        <scheme val="minor"/>
      </rPr>
      <t xml:space="preserve"> KRIJESNICA TRENERICA 7</t>
    </r>
    <r>
      <rPr>
        <sz val="8"/>
        <rFont val="Calibri"/>
        <family val="2"/>
        <charset val="238"/>
        <scheme val="minor"/>
      </rPr>
      <t>: Nastavni listići iz hrvatskog jezika za 7. razred osnovne škole</t>
    </r>
  </si>
  <si>
    <r>
      <rPr>
        <b/>
        <sz val="8"/>
        <rFont val="Calibri"/>
        <family val="2"/>
        <charset val="238"/>
        <scheme val="minor"/>
      </rPr>
      <t>WIDER WORLD 3</t>
    </r>
    <r>
      <rPr>
        <sz val="8"/>
        <rFont val="Calibri"/>
        <family val="2"/>
        <charset val="238"/>
        <scheme val="minor"/>
      </rPr>
      <t xml:space="preserve"> - udžbenik iz engleskog jezika za 7. razred, 7. godina učenja</t>
    </r>
  </si>
  <si>
    <r>
      <t xml:space="preserve">WIDER WORLD 3 - </t>
    </r>
    <r>
      <rPr>
        <sz val="8"/>
        <rFont val="Calibri"/>
        <family val="2"/>
        <charset val="238"/>
        <scheme val="minor"/>
      </rPr>
      <t>radna bilježnica</t>
    </r>
  </si>
  <si>
    <r>
      <rPr>
        <b/>
        <sz val="8"/>
        <rFont val="Calibri"/>
        <family val="2"/>
        <charset val="238"/>
        <scheme val="minor"/>
      </rPr>
      <t>WIDER WORLD 3</t>
    </r>
    <r>
      <rPr>
        <sz val="8"/>
        <rFont val="Calibri"/>
        <family val="2"/>
        <charset val="238"/>
        <scheme val="minor"/>
      </rPr>
      <t xml:space="preserve"> - digitalna radna bilježnica</t>
    </r>
  </si>
  <si>
    <t>CJENIK - NARUDŽBENICA UDŽBENIKA ZA ŠK. GOD. 2021./2022.</t>
  </si>
  <si>
    <r>
      <rPr>
        <b/>
        <sz val="8"/>
        <rFont val="Calibri"/>
        <family val="2"/>
        <charset val="238"/>
        <scheme val="minor"/>
      </rPr>
      <t>BESTE FREUNDE A2.2</t>
    </r>
    <r>
      <rPr>
        <sz val="8"/>
        <rFont val="Calibri"/>
        <family val="2"/>
        <charset val="238"/>
        <scheme val="minor"/>
      </rPr>
      <t xml:space="preserve"> : udžbenik njemačkog jezika za 7. razred, 7. godina učenja i za 8. razred, 5. godina učenja</t>
    </r>
  </si>
  <si>
    <t>2.,3., 4.</t>
  </si>
  <si>
    <t>3., 4.</t>
  </si>
  <si>
    <t>6733
7386</t>
  </si>
  <si>
    <t>4497
5045</t>
  </si>
  <si>
    <t>6734
7387</t>
  </si>
  <si>
    <t>4498
5046</t>
  </si>
  <si>
    <t>6296
7382</t>
  </si>
  <si>
    <t>4099
5041</t>
  </si>
  <si>
    <t>6739
7391</t>
  </si>
  <si>
    <t>4503
5050</t>
  </si>
  <si>
    <t>6740
7392</t>
  </si>
  <si>
    <t>4504
5051</t>
  </si>
  <si>
    <t>6297
7402</t>
  </si>
  <si>
    <t>4100
5060</t>
  </si>
  <si>
    <t>6758
7403</t>
  </si>
  <si>
    <t>4520
5061</t>
  </si>
  <si>
    <t>4., 5.</t>
  </si>
  <si>
    <t>2.,3.,4.</t>
  </si>
  <si>
    <t>Lynda Edwards, Rachael Roberts</t>
  </si>
  <si>
    <r>
      <rPr>
        <b/>
        <sz val="8"/>
        <rFont val="Calibri"/>
        <family val="2"/>
        <charset val="238"/>
        <scheme val="minor"/>
      </rPr>
      <t>RADOST ČITANJA I PISANJA 4, radna bilježnica</t>
    </r>
    <r>
      <rPr>
        <sz val="8"/>
        <rFont val="Calibri"/>
        <family val="2"/>
        <charset val="238"/>
        <scheme val="minor"/>
      </rPr>
      <t xml:space="preserve"> za 4. razred osnovne škole </t>
    </r>
  </si>
  <si>
    <r>
      <rPr>
        <b/>
        <sz val="8"/>
        <rFont val="Calibri"/>
        <family val="2"/>
        <charset val="238"/>
      </rPr>
      <t>POPTROPICA ENGLISH 3</t>
    </r>
    <r>
      <rPr>
        <sz val="8"/>
        <rFont val="Calibri"/>
        <family val="2"/>
        <charset val="238"/>
      </rPr>
      <t>: udžbenik engleskog jezika sa pristupom digitalnim materijalima za 4. razred osnovne škole, 4. godina učenja</t>
    </r>
  </si>
  <si>
    <r>
      <rPr>
        <b/>
        <sz val="8"/>
        <rFont val="Calibri"/>
        <family val="2"/>
        <charset val="238"/>
      </rPr>
      <t>POPTROPICA ENGLISH 3</t>
    </r>
    <r>
      <rPr>
        <sz val="8"/>
        <rFont val="Calibri"/>
        <family val="2"/>
        <charset val="238"/>
      </rPr>
      <t>: radna bilježnica</t>
    </r>
  </si>
  <si>
    <r>
      <rPr>
        <b/>
        <sz val="8"/>
        <rFont val="Calibri"/>
        <family val="2"/>
        <charset val="238"/>
      </rPr>
      <t>WIDER WORLD Starter</t>
    </r>
    <r>
      <rPr>
        <sz val="8"/>
        <rFont val="Calibri"/>
        <family val="2"/>
        <charset val="238"/>
      </rPr>
      <t xml:space="preserve"> : udžbenik engleskog jezika za 4. razred osnovne škole, 4. godina učenja</t>
    </r>
  </si>
  <si>
    <r>
      <rPr>
        <b/>
        <sz val="8"/>
        <rFont val="Calibri"/>
        <family val="2"/>
        <charset val="238"/>
      </rPr>
      <t>WIDER WORLD Starter</t>
    </r>
    <r>
      <rPr>
        <sz val="8"/>
        <rFont val="Calibri"/>
        <family val="2"/>
        <charset val="238"/>
      </rPr>
      <t xml:space="preserve"> : radna bilježnica</t>
    </r>
  </si>
  <si>
    <r>
      <rPr>
        <b/>
        <sz val="8"/>
        <rFont val="Calibri"/>
        <family val="2"/>
        <charset val="238"/>
      </rPr>
      <t>WIDER WORLD Starter</t>
    </r>
    <r>
      <rPr>
        <sz val="8"/>
        <rFont val="Calibri"/>
        <family val="2"/>
        <charset val="238"/>
      </rPr>
      <t xml:space="preserve"> : digitalna radna bilježnica</t>
    </r>
  </si>
  <si>
    <r>
      <t>PAUL, LISA &amp; CO A1/1 :</t>
    </r>
    <r>
      <rPr>
        <sz val="8"/>
        <rFont val="Calibri"/>
        <family val="2"/>
        <charset val="238"/>
        <scheme val="minor"/>
      </rPr>
      <t xml:space="preserve"> udžbenik za njemački jezik u 4. razredu / 1. str.jez.</t>
    </r>
  </si>
  <si>
    <r>
      <t>PAUL, LISA &amp; CO A1/1 :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</si>
  <si>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 xml:space="preserve">GO GETTER 4 </t>
    </r>
    <r>
      <rPr>
        <sz val="8"/>
        <rFont val="Calibri"/>
        <family val="2"/>
        <charset val="238"/>
        <scheme val="minor"/>
      </rPr>
      <t>- radna bilježnica</t>
    </r>
  </si>
  <si>
    <r>
      <rPr>
        <b/>
        <sz val="8"/>
        <rFont val="Calibri"/>
        <family val="2"/>
        <charset val="238"/>
        <scheme val="minor"/>
      </rPr>
      <t>GO GETTER 4</t>
    </r>
    <r>
      <rPr>
        <sz val="8"/>
        <rFont val="Calibri"/>
        <family val="2"/>
        <charset val="238"/>
        <scheme val="minor"/>
      </rPr>
      <t xml:space="preserve"> - digitalna radna bilježnica</t>
    </r>
  </si>
  <si>
    <r>
      <rPr>
        <b/>
        <sz val="8"/>
        <rFont val="Calibri"/>
        <family val="2"/>
        <charset val="238"/>
        <scheme val="minor"/>
      </rPr>
      <t>HRVATSKA ČITANKA 8</t>
    </r>
    <r>
      <rPr>
        <sz val="8"/>
        <rFont val="Calibri"/>
        <family val="2"/>
        <charset val="238"/>
        <scheme val="minor"/>
      </rPr>
      <t xml:space="preserve"> : Hrvatski jezik - čitanka za 8. razred osnovne škole</t>
    </r>
  </si>
  <si>
    <r>
      <rPr>
        <b/>
        <sz val="8"/>
        <rFont val="Calibri"/>
        <family val="2"/>
        <charset val="238"/>
        <scheme val="minor"/>
      </rPr>
      <t>HRVATSKA KRIJESNICA 8</t>
    </r>
    <r>
      <rPr>
        <sz val="8"/>
        <rFont val="Calibri"/>
        <family val="2"/>
        <charset val="238"/>
        <scheme val="minor"/>
      </rPr>
      <t>: udžbenik iz hrvatskoga jezika za 8. razred osnovne škole</t>
    </r>
  </si>
  <si>
    <r>
      <rPr>
        <b/>
        <sz val="8"/>
        <rFont val="Calibri"/>
        <family val="2"/>
        <charset val="238"/>
        <scheme val="minor"/>
      </rPr>
      <t>HRVATSKA KRIJESNICA 8</t>
    </r>
    <r>
      <rPr>
        <sz val="8"/>
        <rFont val="Calibri"/>
        <family val="2"/>
        <charset val="238"/>
        <scheme val="minor"/>
      </rPr>
      <t>: Radna bilježnica za jezik, komunikaciju i književnost za VIII. razred osnovne škole</t>
    </r>
  </si>
  <si>
    <r>
      <rPr>
        <b/>
        <sz val="8"/>
        <rFont val="Calibri"/>
        <family val="2"/>
        <charset val="238"/>
        <scheme val="minor"/>
      </rPr>
      <t xml:space="preserve"> KRIJESNICA TRENERICA 8</t>
    </r>
    <r>
      <rPr>
        <sz val="8"/>
        <rFont val="Calibri"/>
        <family val="2"/>
        <charset val="238"/>
        <scheme val="minor"/>
      </rPr>
      <t>: Nastavni listići iz hrvatskog jezika za 8. razred osnovne škole</t>
    </r>
  </si>
  <si>
    <r>
      <rPr>
        <b/>
        <sz val="8"/>
        <rFont val="Calibri"/>
        <family val="2"/>
        <charset val="238"/>
        <scheme val="minor"/>
      </rPr>
      <t>HRVATSKA ČITANKA 8:</t>
    </r>
    <r>
      <rPr>
        <sz val="8"/>
        <rFont val="Calibri"/>
        <family val="2"/>
        <charset val="238"/>
        <scheme val="minor"/>
      </rPr>
      <t xml:space="preserve"> radni udžbenik za dopunski i individualizirani rad iz hrvatskog jezika za 8. razred osnovne škole</t>
    </r>
  </si>
  <si>
    <r>
      <rPr>
        <b/>
        <sz val="8"/>
        <rFont val="Calibri"/>
        <family val="2"/>
        <charset val="238"/>
        <scheme val="minor"/>
      </rPr>
      <t>HRVATSKA KRIJESNICA 8</t>
    </r>
    <r>
      <rPr>
        <sz val="8"/>
        <rFont val="Calibri"/>
        <family val="2"/>
        <charset val="238"/>
        <scheme val="minor"/>
      </rPr>
      <t>: radni udžbenik za dopunski i individualizirani rad iz hrvatskog jezika za 8. razred osnovne škole</t>
    </r>
  </si>
  <si>
    <r>
      <rPr>
        <b/>
        <sz val="8"/>
        <rFont val="Calibri"/>
        <family val="2"/>
        <charset val="238"/>
        <scheme val="minor"/>
      </rPr>
      <t>WIDER WORLD 4</t>
    </r>
    <r>
      <rPr>
        <sz val="8"/>
        <rFont val="Calibri"/>
        <family val="2"/>
        <charset val="238"/>
        <scheme val="minor"/>
      </rPr>
      <t xml:space="preserve"> - udžbenik iz engleskog jezika za 8. razred, 8. godina učenja</t>
    </r>
  </si>
  <si>
    <r>
      <rPr>
        <b/>
        <sz val="8"/>
        <rFont val="Calibri"/>
        <family val="2"/>
        <charset val="238"/>
        <scheme val="minor"/>
      </rPr>
      <t>WIDER WORLD 4</t>
    </r>
    <r>
      <rPr>
        <sz val="8"/>
        <rFont val="Calibri"/>
        <family val="2"/>
        <charset val="238"/>
        <scheme val="minor"/>
      </rPr>
      <t xml:space="preserve"> - radna bilježnica</t>
    </r>
  </si>
  <si>
    <r>
      <rPr>
        <b/>
        <sz val="8"/>
        <rFont val="Calibri"/>
        <family val="2"/>
        <charset val="238"/>
        <scheme val="minor"/>
      </rPr>
      <t>WIDER WORLD 4</t>
    </r>
    <r>
      <rPr>
        <sz val="8"/>
        <rFont val="Calibri"/>
        <family val="2"/>
        <charset val="238"/>
        <scheme val="minor"/>
      </rPr>
      <t xml:space="preserve"> - digitalna radna bilježnica</t>
    </r>
  </si>
  <si>
    <r>
      <rPr>
        <b/>
        <sz val="8"/>
        <rFont val="Calibri"/>
        <family val="2"/>
        <charset val="238"/>
        <scheme val="minor"/>
      </rPr>
      <t>BESTE FREUNDE B1.1</t>
    </r>
    <r>
      <rPr>
        <sz val="8"/>
        <rFont val="Calibri"/>
        <family val="2"/>
        <charset val="238"/>
        <scheme val="minor"/>
      </rPr>
      <t xml:space="preserve"> : udžbenik njemačkog jezika za 8. razred, 8. godina učenja</t>
    </r>
  </si>
  <si>
    <r>
      <rPr>
        <b/>
        <sz val="8"/>
        <rFont val="Calibri"/>
        <family val="2"/>
        <charset val="238"/>
        <scheme val="minor"/>
      </rPr>
      <t>BESTE FREUNDE B1.1</t>
    </r>
    <r>
      <rPr>
        <sz val="8"/>
        <rFont val="Calibri"/>
        <family val="2"/>
        <charset val="238"/>
        <scheme val="minor"/>
      </rPr>
      <t xml:space="preserve"> : radna bilježnica s audio-Cdom</t>
    </r>
  </si>
  <si>
    <r>
      <rPr>
        <b/>
        <sz val="8"/>
        <rFont val="Calibri"/>
        <family val="2"/>
        <charset val="238"/>
        <scheme val="minor"/>
      </rPr>
      <t>FOCUS 3 2nd edition</t>
    </r>
    <r>
      <rPr>
        <sz val="8"/>
        <rFont val="Calibri"/>
        <family val="2"/>
        <charset val="238"/>
        <scheme val="minor"/>
      </rPr>
      <t xml:space="preserve">: udžbenik engleskog jezika </t>
    </r>
  </si>
  <si>
    <r>
      <rPr>
        <b/>
        <sz val="8"/>
        <rFont val="Calibri"/>
        <family val="2"/>
        <charset val="238"/>
        <scheme val="minor"/>
      </rPr>
      <t>FOCUS 3 2nd edition</t>
    </r>
    <r>
      <rPr>
        <sz val="8"/>
        <rFont val="Calibri"/>
        <family val="2"/>
        <charset val="238"/>
        <scheme val="minor"/>
      </rPr>
      <t>: radna bilježnica</t>
    </r>
  </si>
  <si>
    <r>
      <rPr>
        <b/>
        <sz val="8"/>
        <rFont val="Calibri"/>
        <family val="2"/>
        <charset val="238"/>
        <scheme val="minor"/>
      </rPr>
      <t>FOCUS 3 2nd edition</t>
    </r>
    <r>
      <rPr>
        <sz val="8"/>
        <rFont val="Calibri"/>
        <family val="2"/>
        <charset val="238"/>
        <scheme val="minor"/>
      </rPr>
      <t>: digitalna radna bilježnica</t>
    </r>
  </si>
  <si>
    <r>
      <rPr>
        <b/>
        <sz val="8"/>
        <rFont val="Calibri"/>
        <family val="2"/>
        <charset val="238"/>
        <scheme val="minor"/>
      </rPr>
      <t>FOCUS 4 2nd edition</t>
    </r>
    <r>
      <rPr>
        <sz val="8"/>
        <rFont val="Calibri"/>
        <family val="2"/>
        <charset val="238"/>
        <scheme val="minor"/>
      </rPr>
      <t xml:space="preserve">: udžbenik engleskog jezika </t>
    </r>
  </si>
  <si>
    <r>
      <rPr>
        <b/>
        <sz val="8"/>
        <rFont val="Calibri"/>
        <family val="2"/>
        <charset val="238"/>
        <scheme val="minor"/>
      </rPr>
      <t>FOCUS 4 2nd edition</t>
    </r>
    <r>
      <rPr>
        <sz val="8"/>
        <rFont val="Calibri"/>
        <family val="2"/>
        <charset val="238"/>
        <scheme val="minor"/>
      </rPr>
      <t>: radna bilježnica</t>
    </r>
  </si>
  <si>
    <r>
      <rPr>
        <b/>
        <sz val="8"/>
        <rFont val="Calibri"/>
        <family val="2"/>
        <charset val="238"/>
        <scheme val="minor"/>
      </rPr>
      <t>FOCUS 4 2nd edition</t>
    </r>
    <r>
      <rPr>
        <sz val="8"/>
        <rFont val="Calibri"/>
        <family val="2"/>
        <charset val="238"/>
        <scheme val="minor"/>
      </rPr>
      <t>: digitalna radna bilježnica</t>
    </r>
  </si>
  <si>
    <r>
      <t>Sue Kay, Vaughan Jones, Monika Berlis, Heather Jones, Daniel Brayshaw,</t>
    </r>
    <r>
      <rPr>
        <sz val="8"/>
        <rFont val="Segoe UI"/>
        <family val="2"/>
        <charset val="238"/>
      </rPr>
      <t xml:space="preserve"> Dean Russell, Amanda Davies</t>
    </r>
  </si>
  <si>
    <r>
      <rPr>
        <b/>
        <sz val="8"/>
        <rFont val="Calibri"/>
        <family val="2"/>
        <charset val="238"/>
        <scheme val="minor"/>
      </rPr>
      <t xml:space="preserve">CHOICES Intermediate </t>
    </r>
    <r>
      <rPr>
        <sz val="8"/>
        <rFont val="Calibri"/>
        <family val="2"/>
        <charset val="238"/>
        <scheme val="minor"/>
      </rPr>
      <t>udžbenik</t>
    </r>
  </si>
  <si>
    <r>
      <rPr>
        <b/>
        <sz val="8"/>
        <rFont val="Calibri"/>
        <family val="2"/>
        <charset val="238"/>
        <scheme val="minor"/>
      </rPr>
      <t>CHOICES  Intermediate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</si>
  <si>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>CHOICES  Intermediate</t>
    </r>
    <r>
      <rPr>
        <sz val="8"/>
        <rFont val="Calibri"/>
        <family val="2"/>
        <charset val="238"/>
        <scheme val="minor"/>
      </rPr>
      <t xml:space="preserve"> digitalna radna bilježnica</t>
    </r>
  </si>
  <si>
    <r>
      <rPr>
        <b/>
        <sz val="8"/>
        <rFont val="Calibri"/>
        <family val="2"/>
        <charset val="238"/>
        <scheme val="minor"/>
      </rPr>
      <t>CHOICES Upper-intermediate</t>
    </r>
    <r>
      <rPr>
        <sz val="8"/>
        <rFont val="Calibri"/>
        <family val="2"/>
        <charset val="238"/>
        <scheme val="minor"/>
      </rPr>
      <t xml:space="preserve"> udžbenik</t>
    </r>
  </si>
  <si>
    <r>
      <rPr>
        <b/>
        <sz val="8"/>
        <rFont val="Calibri"/>
        <family val="2"/>
        <charset val="238"/>
        <scheme val="minor"/>
      </rPr>
      <t>CHOICES Upper-intermediate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</si>
  <si>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>CHOICES Upper-intermediate</t>
    </r>
    <r>
      <rPr>
        <sz val="8"/>
        <rFont val="Calibri"/>
        <family val="2"/>
        <charset val="238"/>
        <scheme val="minor"/>
      </rPr>
      <t xml:space="preserve"> digitalna radna bilježnica</t>
    </r>
  </si>
  <si>
    <r>
      <rPr>
        <b/>
        <sz val="8"/>
        <rFont val="Calibri"/>
        <family val="2"/>
        <charset val="238"/>
        <scheme val="minor"/>
      </rPr>
      <t>HIGH NOTE 3</t>
    </r>
    <r>
      <rPr>
        <sz val="8"/>
        <rFont val="Calibri"/>
        <family val="2"/>
        <charset val="238"/>
        <scheme val="minor"/>
      </rPr>
      <t>: udžbenik</t>
    </r>
  </si>
  <si>
    <r>
      <rPr>
        <b/>
        <sz val="8"/>
        <rFont val="Calibri"/>
        <family val="2"/>
        <charset val="238"/>
        <scheme val="minor"/>
      </rPr>
      <t>HIGH NOTE 3</t>
    </r>
    <r>
      <rPr>
        <sz val="8"/>
        <rFont val="Calibri"/>
        <family val="2"/>
        <charset val="238"/>
        <scheme val="minor"/>
      </rPr>
      <t>: radna bilježnica</t>
    </r>
  </si>
  <si>
    <r>
      <rPr>
        <b/>
        <sz val="8"/>
        <rFont val="Calibri"/>
        <family val="2"/>
        <charset val="238"/>
        <scheme val="minor"/>
      </rPr>
      <t>HIGH NOTE 3</t>
    </r>
    <r>
      <rPr>
        <sz val="8"/>
        <rFont val="Calibri"/>
        <family val="2"/>
        <charset val="238"/>
        <scheme val="minor"/>
      </rPr>
      <t>: digitalna radna bilježnica</t>
    </r>
  </si>
  <si>
    <r>
      <rPr>
        <b/>
        <sz val="8"/>
        <rFont val="Calibri"/>
        <family val="2"/>
        <charset val="238"/>
        <scheme val="minor"/>
      </rPr>
      <t>HIGH NOTE 4</t>
    </r>
    <r>
      <rPr>
        <sz val="8"/>
        <rFont val="Calibri"/>
        <family val="2"/>
        <charset val="238"/>
        <scheme val="minor"/>
      </rPr>
      <t>: udžbenik</t>
    </r>
  </si>
  <si>
    <r>
      <rPr>
        <b/>
        <sz val="8"/>
        <rFont val="Calibri"/>
        <family val="2"/>
        <charset val="238"/>
        <scheme val="minor"/>
      </rPr>
      <t>HIGH NOTE 4</t>
    </r>
    <r>
      <rPr>
        <sz val="8"/>
        <rFont val="Calibri"/>
        <family val="2"/>
        <charset val="238"/>
        <scheme val="minor"/>
      </rPr>
      <t>: radna bilježnica</t>
    </r>
  </si>
  <si>
    <r>
      <t xml:space="preserve">HIGH NOTE 4: </t>
    </r>
    <r>
      <rPr>
        <sz val="8"/>
        <rFont val="Calibri"/>
        <family val="2"/>
        <charset val="238"/>
        <scheme val="minor"/>
      </rPr>
      <t>digitalna radna bilježnica</t>
    </r>
  </si>
  <si>
    <r>
      <rPr>
        <b/>
        <sz val="8"/>
        <rFont val="Calibri"/>
        <family val="2"/>
        <charset val="238"/>
        <scheme val="minor"/>
      </rPr>
      <t>NEW SUCCESS Intermediate</t>
    </r>
    <r>
      <rPr>
        <sz val="8"/>
        <rFont val="Calibri"/>
        <family val="2"/>
        <charset val="238"/>
        <scheme val="minor"/>
      </rPr>
      <t xml:space="preserve"> udžbenik</t>
    </r>
  </si>
  <si>
    <r>
      <rPr>
        <b/>
        <sz val="8"/>
        <rFont val="Calibri"/>
        <family val="2"/>
        <charset val="238"/>
        <scheme val="minor"/>
      </rPr>
      <t>NEW SUCCESS Intermediate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</si>
  <si>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>NEW SUCCESS Upper-intermediate</t>
    </r>
    <r>
      <rPr>
        <sz val="8"/>
        <rFont val="Calibri"/>
        <family val="2"/>
        <charset val="238"/>
        <scheme val="minor"/>
      </rPr>
      <t xml:space="preserve"> udžbenik</t>
    </r>
  </si>
  <si>
    <r>
      <rPr>
        <b/>
        <sz val="8"/>
        <rFont val="Calibri"/>
        <family val="2"/>
        <charset val="238"/>
        <scheme val="minor"/>
      </rPr>
      <t>NEW SUCCESS Upper-intermediate</t>
    </r>
    <r>
      <rPr>
        <sz val="8"/>
        <rFont val="Calibri"/>
        <family val="2"/>
        <charset val="238"/>
        <scheme val="minor"/>
      </rPr>
      <t xml:space="preserve"> radna bilježnica</t>
    </r>
  </si>
  <si>
    <r>
      <rPr>
        <b/>
        <sz val="8"/>
        <rFont val="Calibri"/>
        <family val="2"/>
        <charset val="238"/>
        <scheme val="minor"/>
      </rPr>
      <t xml:space="preserve">SCHRITTE INTERNATIONAL NEU 4 </t>
    </r>
    <r>
      <rPr>
        <sz val="8"/>
        <rFont val="Calibri"/>
        <family val="2"/>
        <charset val="238"/>
        <scheme val="minor"/>
      </rPr>
      <t>: udžbenik i radna bilježnica za njemački jezik</t>
    </r>
  </si>
  <si>
    <r>
      <rPr>
        <b/>
        <sz val="8"/>
        <rFont val="Calibri"/>
        <family val="2"/>
        <charset val="238"/>
        <scheme val="minor"/>
      </rPr>
      <t xml:space="preserve">SCHRITTE INTERNATIONAL NEU 5 </t>
    </r>
    <r>
      <rPr>
        <sz val="8"/>
        <rFont val="Calibri"/>
        <family val="2"/>
        <charset val="238"/>
        <scheme val="minor"/>
      </rPr>
      <t>: udžbenik i radna bilježnica za njemački jezik</t>
    </r>
  </si>
  <si>
    <r>
      <t>Silke Hilpert, Marion Kerner, Jutta Orth-Chambah, Angela Pude, Anja Sch</t>
    </r>
    <r>
      <rPr>
        <sz val="8"/>
        <rFont val="Calibri"/>
        <family val="2"/>
        <charset val="238"/>
      </rPr>
      <t>ümann, Franz Specht, Dörte Weers, Barbara Gottstein-Schramm, Susanne Kalender, Isabel Krämer-Kienle, Daniela Niebisch, Monika Remann</t>
    </r>
  </si>
  <si>
    <r>
      <rPr>
        <b/>
        <sz val="8"/>
        <rFont val="Calibri"/>
        <family val="2"/>
        <charset val="238"/>
        <scheme val="minor"/>
      </rPr>
      <t xml:space="preserve">SCHRITTE INTERNATIONAL NEU 6 </t>
    </r>
    <r>
      <rPr>
        <sz val="8"/>
        <rFont val="Calibri"/>
        <family val="2"/>
        <charset val="238"/>
        <scheme val="minor"/>
      </rPr>
      <t>: udžbenik i radna bilježnica za njemački jezik</t>
    </r>
  </si>
  <si>
    <r>
      <t>Silke Hilpert, Marion Kerner, Angela Pude, Anne Robert, Anja Sch</t>
    </r>
    <r>
      <rPr>
        <sz val="8"/>
        <rFont val="Calibri"/>
        <family val="2"/>
        <charset val="238"/>
      </rPr>
      <t>ümann, Franz Specht, Dörte Weers, Barbara Gottstein-Schramm, Valeska Hagner, Susanne Kalender, Isabel Krämer-Kienle</t>
    </r>
  </si>
  <si>
    <r>
      <rPr>
        <b/>
        <sz val="8"/>
        <rFont val="Calibri"/>
        <family val="2"/>
        <charset val="238"/>
        <scheme val="minor"/>
      </rPr>
      <t>DEUTSCH.COM 2 :</t>
    </r>
    <r>
      <rPr>
        <sz val="8"/>
        <rFont val="Calibri"/>
        <family val="2"/>
        <charset val="238"/>
        <scheme val="minor"/>
      </rPr>
      <t xml:space="preserve"> udžbenik za njemački jezik</t>
    </r>
  </si>
  <si>
    <r>
      <rPr>
        <b/>
        <sz val="8"/>
        <rFont val="Calibri"/>
        <family val="2"/>
        <charset val="238"/>
        <scheme val="minor"/>
      </rPr>
      <t>DEUTSCH.COM 2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</si>
  <si>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>DEUTSCH.COM 3</t>
    </r>
    <r>
      <rPr>
        <sz val="8"/>
        <rFont val="Calibri"/>
        <family val="2"/>
        <charset val="238"/>
        <scheme val="minor"/>
      </rPr>
      <t xml:space="preserve"> :  udžbenik za njemački jezik</t>
    </r>
  </si>
  <si>
    <r>
      <rPr>
        <b/>
        <sz val="8"/>
        <rFont val="Calibri"/>
        <family val="2"/>
        <charset val="238"/>
        <scheme val="minor"/>
      </rPr>
      <t>DEUTSCH.COM 3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</si>
  <si>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>IDEEN 2 :</t>
    </r>
    <r>
      <rPr>
        <sz val="8"/>
        <rFont val="Calibri"/>
        <family val="2"/>
        <charset val="238"/>
        <scheme val="minor"/>
      </rPr>
      <t xml:space="preserve"> udžbenik za njemački jezik</t>
    </r>
  </si>
  <si>
    <r>
      <rPr>
        <b/>
        <sz val="8"/>
        <rFont val="Calibri"/>
        <family val="2"/>
        <charset val="238"/>
        <scheme val="minor"/>
      </rPr>
      <t>IDEEN 2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</si>
  <si>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>IDEEN 3</t>
    </r>
    <r>
      <rPr>
        <sz val="8"/>
        <rFont val="Calibri"/>
        <family val="2"/>
        <charset val="238"/>
        <scheme val="minor"/>
      </rPr>
      <t xml:space="preserve"> : udžbenik za njemački jezik</t>
    </r>
  </si>
  <si>
    <r>
      <rPr>
        <b/>
        <sz val="8"/>
        <rFont val="Calibri"/>
        <family val="2"/>
        <charset val="238"/>
        <scheme val="minor"/>
      </rPr>
      <t>IDEEN 3</t>
    </r>
    <r>
      <rPr>
        <sz val="8"/>
        <rFont val="Calibri"/>
        <family val="2"/>
        <charset val="238"/>
        <scheme val="minor"/>
      </rPr>
      <t xml:space="preserve"> : radna bilježnica</t>
    </r>
  </si>
  <si>
    <r>
      <t xml:space="preserve">MIT UNS B1+ : </t>
    </r>
    <r>
      <rPr>
        <sz val="8"/>
        <rFont val="Calibri"/>
        <family val="2"/>
        <charset val="238"/>
        <scheme val="minor"/>
      </rPr>
      <t>udžbenik njemačkog jezika u 3. razredu jezične gimnazije, prvi strani jezik; u 4. razredu gimnazija i 4-godišnjih strukovnih škola, prvi i drugi strani jezik</t>
    </r>
  </si>
  <si>
    <r>
      <rPr>
        <b/>
        <sz val="8"/>
        <rFont val="Calibri"/>
        <family val="2"/>
        <charset val="238"/>
        <scheme val="minor"/>
      </rPr>
      <t>MIT UNS B1+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</si>
  <si>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>MIT UNS B2</t>
    </r>
    <r>
      <rPr>
        <sz val="8"/>
        <rFont val="Calibri"/>
        <family val="2"/>
        <charset val="238"/>
        <scheme val="minor"/>
      </rPr>
      <t xml:space="preserve"> : udžbenik njemačkog jezika u 4. razredu, prvi i drugi strani jezik</t>
    </r>
  </si>
  <si>
    <r>
      <rPr>
        <b/>
        <sz val="8"/>
        <rFont val="Calibri"/>
        <family val="2"/>
        <charset val="238"/>
        <scheme val="minor"/>
      </rPr>
      <t>MIT UNS B2</t>
    </r>
    <r>
      <rPr>
        <sz val="8"/>
        <rFont val="Calibri"/>
        <family val="2"/>
        <charset val="238"/>
        <scheme val="minor"/>
      </rPr>
      <t xml:space="preserve"> : radna bilježnica</t>
    </r>
  </si>
  <si>
    <t>7. i 8.</t>
  </si>
  <si>
    <r>
      <rPr>
        <b/>
        <sz val="8"/>
        <rFont val="Calibri"/>
        <family val="2"/>
        <charset val="238"/>
        <scheme val="minor"/>
      </rPr>
      <t>RADOST ČITANJA I PISANJA 3, radna bilježnica</t>
    </r>
    <r>
      <rPr>
        <sz val="8"/>
        <rFont val="Calibri"/>
        <family val="2"/>
        <charset val="238"/>
        <scheme val="minor"/>
      </rPr>
      <t xml:space="preserve"> za 3. razred osnovne škole </t>
    </r>
  </si>
  <si>
    <r>
      <rPr>
        <b/>
        <sz val="8"/>
        <rFont val="Calibri"/>
        <family val="2"/>
        <charset val="238"/>
        <scheme val="minor"/>
      </rPr>
      <t>BESTE FREUNDE A2.1</t>
    </r>
    <r>
      <rPr>
        <sz val="8"/>
        <rFont val="Calibri"/>
        <family val="2"/>
        <charset val="238"/>
        <scheme val="minor"/>
      </rPr>
      <t xml:space="preserve"> : udžbenik njemačkog jezika za 6. razred, 6. godina učenja i za 7. razred, 4. godina učenja</t>
    </r>
  </si>
  <si>
    <t>ŠKOLE</t>
  </si>
  <si>
    <t>Isporuka poštom (poštarina školama se ne naplaćuje)</t>
  </si>
  <si>
    <r>
      <t xml:space="preserve">Nakon toga treba popuniti (prazna polja za podatke o Vama ili Vašoj tvrtci: Naziv ŠKOLE, adresu, </t>
    </r>
    <r>
      <rPr>
        <b/>
        <sz val="8"/>
        <rFont val="Arial"/>
        <family val="2"/>
        <charset val="238"/>
      </rPr>
      <t>OIB, kontakt osoba, Tel. /fax.</t>
    </r>
  </si>
  <si>
    <t>Ovaj izračun vrijednosti narudžbe je informativan. Temeljem Vaše narudžbe dobit ćete našu PONUDU koja će točno izračunati vrijednost narudžbe.</t>
  </si>
  <si>
    <t>Vesna Dunatov, Anita Petrić, Marija Čelan Mijić, Ivana Šabić</t>
  </si>
  <si>
    <r>
      <rPr>
        <b/>
        <sz val="8"/>
        <rFont val="Calibri"/>
        <family val="2"/>
        <charset val="238"/>
        <scheme val="minor"/>
      </rPr>
      <t xml:space="preserve">BESTE FREUNDE A1.2 : </t>
    </r>
    <r>
      <rPr>
        <sz val="8"/>
        <rFont val="Calibri"/>
        <family val="2"/>
        <charset val="238"/>
        <scheme val="minor"/>
      </rPr>
      <t>udžbenik njemačkog jezika za 5. razred osnovne škole, 5. godina učenja i za 6. razred, 3. godina učenja</t>
    </r>
  </si>
  <si>
    <r>
      <rPr>
        <b/>
        <sz val="8"/>
        <rFont val="Calibri"/>
        <family val="2"/>
        <charset val="238"/>
        <scheme val="minor"/>
      </rPr>
      <t xml:space="preserve">BESTE FREUNDE A1.1 : </t>
    </r>
    <r>
      <rPr>
        <sz val="8"/>
        <rFont val="Calibri"/>
        <family val="2"/>
        <charset val="238"/>
        <scheme val="minor"/>
      </rPr>
      <t>udžbenik njemačkog jezika za 5. razred osnovne škole, 2. godina učenja</t>
    </r>
  </si>
  <si>
    <r>
      <rPr>
        <b/>
        <sz val="8"/>
        <rFont val="Calibri"/>
        <family val="2"/>
        <charset val="238"/>
        <scheme val="minor"/>
      </rPr>
      <t>GO GETTER 1</t>
    </r>
    <r>
      <rPr>
        <sz val="8"/>
        <rFont val="Calibri"/>
        <family val="2"/>
        <charset val="238"/>
        <scheme val="minor"/>
      </rPr>
      <t xml:space="preserve"> : udžbenik engleskog jezika za 4. i/ili 5. razred osnovne skole, 1. i 2. godina učenja,</t>
    </r>
    <r>
      <rPr>
        <b/>
        <sz val="8"/>
        <rFont val="Calibri"/>
        <family val="2"/>
        <charset val="238"/>
        <scheme val="minor"/>
      </rPr>
      <t xml:space="preserve"> 2. strani jezik</t>
    </r>
  </si>
  <si>
    <r>
      <rPr>
        <b/>
        <sz val="8"/>
        <rFont val="Calibri"/>
        <family val="2"/>
        <charset val="238"/>
        <scheme val="minor"/>
      </rPr>
      <t>GO GETTER 1</t>
    </r>
    <r>
      <rPr>
        <sz val="8"/>
        <rFont val="Calibri"/>
        <family val="2"/>
        <charset val="238"/>
        <scheme val="minor"/>
      </rPr>
      <t xml:space="preserve"> : radna bilježnica</t>
    </r>
  </si>
  <si>
    <r>
      <rPr>
        <b/>
        <sz val="8"/>
        <rFont val="Calibri"/>
        <family val="2"/>
        <charset val="238"/>
        <scheme val="minor"/>
      </rPr>
      <t xml:space="preserve">Go GETTER 1 : </t>
    </r>
    <r>
      <rPr>
        <sz val="8"/>
        <rFont val="Calibri"/>
        <family val="2"/>
        <charset val="238"/>
        <scheme val="minor"/>
      </rPr>
      <t xml:space="preserve">digitalna radna bilježnica </t>
    </r>
  </si>
  <si>
    <r>
      <t xml:space="preserve">PAUL, LISA &amp; CO STARTER : </t>
    </r>
    <r>
      <rPr>
        <sz val="8"/>
        <rFont val="Calibri"/>
        <family val="2"/>
        <charset val="238"/>
        <scheme val="minor"/>
      </rPr>
      <t>udžbenik za njemački jezik u 3. razredu/1. str.jez i u 4. razredu/2. str.jez.</t>
    </r>
  </si>
  <si>
    <r>
      <rPr>
        <b/>
        <sz val="8"/>
        <rFont val="Calibri"/>
        <family val="2"/>
        <charset val="238"/>
        <scheme val="minor"/>
      </rPr>
      <t>GO GETTER 2</t>
    </r>
    <r>
      <rPr>
        <sz val="8"/>
        <rFont val="Calibri"/>
        <family val="2"/>
        <charset val="238"/>
        <scheme val="minor"/>
      </rPr>
      <t xml:space="preserve"> : udžbenik engleskog jezika za 5 i/ili 6. razred osnovne skole, 2. i 3. godina učenja, 2. strani jezik</t>
    </r>
  </si>
  <si>
    <r>
      <rPr>
        <b/>
        <sz val="8"/>
        <rFont val="Calibri"/>
        <family val="2"/>
        <charset val="238"/>
        <scheme val="minor"/>
      </rPr>
      <t xml:space="preserve">GO GETTER 3 : </t>
    </r>
    <r>
      <rPr>
        <sz val="8"/>
        <rFont val="Calibri"/>
        <family val="2"/>
        <charset val="238"/>
        <scheme val="minor"/>
      </rPr>
      <t>udžbenik iz engleskog jezika za 6. i/ili 7 razred osnovne škole, 3. i 4. godina učenja, 2. strani jezik</t>
    </r>
  </si>
  <si>
    <r>
      <rPr>
        <b/>
        <sz val="8"/>
        <rFont val="Calibri"/>
        <family val="2"/>
        <charset val="238"/>
        <scheme val="minor"/>
      </rPr>
      <t xml:space="preserve">GO GETTER 4 </t>
    </r>
    <r>
      <rPr>
        <sz val="8"/>
        <rFont val="Calibri"/>
        <family val="2"/>
        <charset val="238"/>
        <scheme val="minor"/>
      </rPr>
      <t>- udžbenik iz engleskog jezika za 7 i/ili 8. razred osnovne škole, 4. i 5. godina učenja, 2. strani jezik</t>
    </r>
  </si>
  <si>
    <r>
      <rPr>
        <b/>
        <sz val="8"/>
        <rFont val="Calibri"/>
        <family val="2"/>
        <charset val="238"/>
        <scheme val="minor"/>
      </rPr>
      <t>FOCUS 5 2nd edition</t>
    </r>
    <r>
      <rPr>
        <sz val="8"/>
        <rFont val="Calibri"/>
        <family val="2"/>
        <charset val="238"/>
        <scheme val="minor"/>
      </rPr>
      <t xml:space="preserve">: udžbenik engleskog jezika </t>
    </r>
  </si>
  <si>
    <r>
      <rPr>
        <b/>
        <sz val="8"/>
        <rFont val="Calibri"/>
        <family val="2"/>
        <charset val="238"/>
        <scheme val="minor"/>
      </rPr>
      <t>FOCUS 5 2nd edition</t>
    </r>
    <r>
      <rPr>
        <sz val="8"/>
        <rFont val="Calibri"/>
        <family val="2"/>
        <charset val="238"/>
        <scheme val="minor"/>
      </rPr>
      <t>: radna bilježnica</t>
    </r>
  </si>
  <si>
    <r>
      <rPr>
        <b/>
        <sz val="8"/>
        <rFont val="Calibri"/>
        <family val="2"/>
        <charset val="238"/>
        <scheme val="minor"/>
      </rPr>
      <t>FOCUS 5 2nd edition</t>
    </r>
    <r>
      <rPr>
        <sz val="8"/>
        <rFont val="Calibri"/>
        <family val="2"/>
        <charset val="238"/>
        <scheme val="minor"/>
      </rPr>
      <t>: digitalna radna bilježnica</t>
    </r>
  </si>
  <si>
    <t>6727 7383</t>
  </si>
  <si>
    <t>4491 5042</t>
  </si>
  <si>
    <r>
      <rPr>
        <b/>
        <sz val="8"/>
        <rFont val="Calibri"/>
        <family val="2"/>
        <charset val="238"/>
        <scheme val="minor"/>
      </rPr>
      <t>HIGH NOTE 5</t>
    </r>
    <r>
      <rPr>
        <sz val="8"/>
        <rFont val="Calibri"/>
        <family val="2"/>
        <charset val="238"/>
        <scheme val="minor"/>
      </rPr>
      <t>: udžbenik</t>
    </r>
  </si>
  <si>
    <r>
      <rPr>
        <b/>
        <sz val="8"/>
        <rFont val="Calibri"/>
        <family val="2"/>
        <charset val="238"/>
        <scheme val="minor"/>
      </rPr>
      <t>HIGH NOTE 5</t>
    </r>
    <r>
      <rPr>
        <sz val="8"/>
        <rFont val="Calibri"/>
        <family val="2"/>
        <charset val="238"/>
        <scheme val="minor"/>
      </rPr>
      <t>: radna bilježnica</t>
    </r>
  </si>
  <si>
    <r>
      <rPr>
        <b/>
        <sz val="8"/>
        <rFont val="Calibri"/>
        <family val="2"/>
        <charset val="238"/>
        <scheme val="minor"/>
      </rPr>
      <t>HIGH NOTE 5</t>
    </r>
    <r>
      <rPr>
        <sz val="8"/>
        <rFont val="Calibri"/>
        <family val="2"/>
        <charset val="238"/>
        <scheme val="minor"/>
      </rPr>
      <t>: digitalna radna bilježnica</t>
    </r>
  </si>
  <si>
    <t>Lindsay White, Rod Fricker, Peter Moran</t>
  </si>
  <si>
    <t>Robert McLarty</t>
  </si>
  <si>
    <t>Lynee Evans</t>
  </si>
  <si>
    <t>Iwonna Dubicka, Lewis Lansford</t>
  </si>
  <si>
    <t>Narudžbenica udžbenika br. ________1562021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</si>
</sst>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/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CG Omega"/>
      <family val="2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b/>
      <sz val="16"/>
      <name val="Cambria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CG Omeg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  <charset val="238"/>
    </font>
    <font>
      <b/>
      <sz val="8"/>
      <name val="CG Omega"/>
      <family val="2"/>
    </font>
    <font>
      <sz val="8"/>
      <name val="CG Omega"/>
      <family val="2"/>
    </font>
    <font>
      <sz val="10"/>
      <name val="Segoe U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6"/>
      <name val="Arial"/>
      <family val="2"/>
      <charset val="238"/>
    </font>
    <font>
      <b/>
      <i/>
      <sz val="14"/>
      <color rgb="FF800000"/>
      <name val="Arial"/>
      <family val="2"/>
      <charset val="238"/>
    </font>
    <font>
      <b/>
      <i/>
      <sz val="10"/>
      <color rgb="FF8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2">
    <xf numFmtId="0" fontId="0" fillId="0" borderId="0" xfId="0"/>
    <xf numFmtId="1" fontId="3" fillId="0" borderId="4" xfId="0" applyNumberFormat="1" applyFont="1" applyFill="1" applyBorder="1" applyAlignment="1" applyProtection="1">
      <alignment horizontal="left" vertical="center"/>
    </xf>
    <xf numFmtId="1" fontId="13" fillId="0" borderId="7" xfId="0" applyNumberFormat="1" applyFont="1" applyFill="1" applyBorder="1" applyAlignment="1" applyProtection="1">
      <alignment horizontal="left" vertical="center"/>
    </xf>
    <xf numFmtId="1" fontId="4" fillId="0" borderId="8" xfId="0" applyNumberFormat="1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left"/>
    </xf>
    <xf numFmtId="1" fontId="2" fillId="0" borderId="8" xfId="0" applyNumberFormat="1" applyFont="1" applyFill="1" applyBorder="1" applyAlignment="1" applyProtection="1">
      <alignment vertical="center" readingOrder="1"/>
    </xf>
    <xf numFmtId="1" fontId="5" fillId="0" borderId="0" xfId="0" applyNumberFormat="1" applyFont="1" applyFill="1" applyAlignment="1" applyProtection="1">
      <alignment vertical="center" readingOrder="1"/>
    </xf>
    <xf numFmtId="1" fontId="5" fillId="0" borderId="0" xfId="0" applyNumberFormat="1" applyFont="1" applyFill="1" applyAlignment="1" applyProtection="1">
      <alignment vertical="center"/>
    </xf>
    <xf numFmtId="1" fontId="10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/>
    <xf numFmtId="1" fontId="4" fillId="0" borderId="0" xfId="0" applyNumberFormat="1" applyFont="1" applyFill="1" applyAlignment="1" applyProtection="1">
      <alignment vertical="center"/>
    </xf>
    <xf numFmtId="1" fontId="9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>
      <alignment vertical="center" readingOrder="1"/>
    </xf>
    <xf numFmtId="10" fontId="16" fillId="0" borderId="0" xfId="0" applyNumberFormat="1" applyFont="1" applyFill="1" applyAlignment="1">
      <alignment vertical="center" readingOrder="1"/>
    </xf>
    <xf numFmtId="0" fontId="16" fillId="0" borderId="8" xfId="0" applyFont="1" applyFill="1" applyBorder="1" applyAlignment="1" applyProtection="1">
      <alignment vertical="center" readingOrder="1"/>
    </xf>
    <xf numFmtId="0" fontId="17" fillId="0" borderId="3" xfId="0" applyFont="1" applyFill="1" applyBorder="1" applyAlignment="1" applyProtection="1">
      <alignment horizontal="center" vertical="center" wrapText="1" readingOrder="1"/>
    </xf>
    <xf numFmtId="2" fontId="18" fillId="0" borderId="3" xfId="0" applyNumberFormat="1" applyFont="1" applyFill="1" applyBorder="1" applyAlignment="1" applyProtection="1">
      <alignment horizontal="center" vertical="center" wrapText="1" readingOrder="1"/>
    </xf>
    <xf numFmtId="0" fontId="18" fillId="0" borderId="3" xfId="0" applyFont="1" applyFill="1" applyBorder="1" applyAlignment="1" applyProtection="1">
      <alignment horizontal="center" vertical="center" wrapText="1" readingOrder="1"/>
    </xf>
    <xf numFmtId="1" fontId="22" fillId="0" borderId="9" xfId="0" applyNumberFormat="1" applyFont="1" applyFill="1" applyBorder="1" applyAlignment="1" applyProtection="1">
      <alignment vertical="center" readingOrder="1"/>
    </xf>
    <xf numFmtId="0" fontId="22" fillId="0" borderId="21" xfId="0" applyFont="1" applyFill="1" applyBorder="1" applyAlignment="1" applyProtection="1">
      <alignment horizontal="center" vertical="center" readingOrder="1"/>
    </xf>
    <xf numFmtId="0" fontId="22" fillId="0" borderId="10" xfId="0" applyFont="1" applyFill="1" applyBorder="1" applyAlignment="1" applyProtection="1">
      <alignment horizontal="left" vertical="center" wrapText="1" readingOrder="1"/>
    </xf>
    <xf numFmtId="2" fontId="22" fillId="0" borderId="10" xfId="0" applyNumberFormat="1" applyFont="1" applyFill="1" applyBorder="1" applyAlignment="1" applyProtection="1">
      <alignment horizontal="center" vertical="center" wrapText="1" readingOrder="1"/>
    </xf>
    <xf numFmtId="4" fontId="22" fillId="0" borderId="10" xfId="0" applyNumberFormat="1" applyFont="1" applyFill="1" applyBorder="1" applyAlignment="1" applyProtection="1">
      <alignment horizontal="center" vertical="center" wrapText="1" readingOrder="1"/>
    </xf>
    <xf numFmtId="2" fontId="22" fillId="0" borderId="21" xfId="0" applyNumberFormat="1" applyFont="1" applyFill="1" applyBorder="1" applyAlignment="1" applyProtection="1">
      <alignment horizontal="center" vertical="center" wrapText="1"/>
    </xf>
    <xf numFmtId="9" fontId="22" fillId="0" borderId="10" xfId="0" applyNumberFormat="1" applyFont="1" applyFill="1" applyBorder="1" applyAlignment="1" applyProtection="1">
      <alignment horizontal="center" vertical="center" wrapText="1" readingOrder="1"/>
    </xf>
    <xf numFmtId="3" fontId="22" fillId="0" borderId="10" xfId="0" applyNumberFormat="1" applyFont="1" applyFill="1" applyBorder="1" applyAlignment="1" applyProtection="1">
      <alignment horizontal="center" vertical="center" readingOrder="1"/>
      <protection locked="0"/>
    </xf>
    <xf numFmtId="4" fontId="22" fillId="0" borderId="13" xfId="0" applyNumberFormat="1" applyFont="1" applyFill="1" applyBorder="1" applyAlignment="1" applyProtection="1">
      <alignment horizontal="right" vertical="center"/>
    </xf>
    <xf numFmtId="4" fontId="22" fillId="0" borderId="11" xfId="0" applyNumberFormat="1" applyFont="1" applyFill="1" applyBorder="1" applyAlignment="1" applyProtection="1">
      <alignment vertical="center" readingOrder="1"/>
    </xf>
    <xf numFmtId="1" fontId="22" fillId="0" borderId="9" xfId="0" applyNumberFormat="1" applyFont="1" applyFill="1" applyBorder="1" applyAlignment="1" applyProtection="1">
      <alignment vertical="center" wrapText="1" readingOrder="1"/>
    </xf>
    <xf numFmtId="0" fontId="22" fillId="0" borderId="21" xfId="0" applyFont="1" applyFill="1" applyBorder="1" applyAlignment="1" applyProtection="1">
      <alignment horizontal="center" vertical="center" wrapText="1" readingOrder="1"/>
    </xf>
    <xf numFmtId="3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2" fillId="0" borderId="11" xfId="0" applyNumberFormat="1" applyFont="1" applyFill="1" applyBorder="1" applyAlignment="1" applyProtection="1">
      <alignment vertical="center" wrapText="1" readingOrder="1"/>
    </xf>
    <xf numFmtId="0" fontId="16" fillId="0" borderId="0" xfId="0" applyFont="1" applyFill="1" applyAlignment="1">
      <alignment vertical="center" wrapText="1" readingOrder="1"/>
    </xf>
    <xf numFmtId="10" fontId="16" fillId="0" borderId="0" xfId="0" applyNumberFormat="1" applyFont="1" applyFill="1" applyAlignment="1">
      <alignment vertical="center" wrapText="1" readingOrder="1"/>
    </xf>
    <xf numFmtId="0" fontId="22" fillId="0" borderId="3" xfId="0" applyFont="1" applyFill="1" applyBorder="1" applyAlignment="1" applyProtection="1">
      <alignment horizontal="center" vertical="center" readingOrder="1"/>
    </xf>
    <xf numFmtId="0" fontId="18" fillId="0" borderId="10" xfId="0" applyFont="1" applyFill="1" applyBorder="1" applyAlignment="1" applyProtection="1">
      <alignment horizontal="left" vertical="center" wrapText="1" readingOrder="1"/>
    </xf>
    <xf numFmtId="0" fontId="22" fillId="0" borderId="10" xfId="0" applyFont="1" applyFill="1" applyBorder="1" applyAlignment="1" applyProtection="1">
      <alignment horizontal="right" vertical="center" readingOrder="1"/>
    </xf>
    <xf numFmtId="0" fontId="22" fillId="0" borderId="10" xfId="0" applyFont="1" applyFill="1" applyBorder="1" applyAlignment="1" applyProtection="1">
      <alignment horizontal="center" vertical="center" readingOrder="1"/>
    </xf>
    <xf numFmtId="2" fontId="22" fillId="0" borderId="10" xfId="1" applyNumberFormat="1" applyFont="1" applyFill="1" applyBorder="1" applyAlignment="1" applyProtection="1">
      <alignment horizontal="center" vertical="center" wrapText="1"/>
    </xf>
    <xf numFmtId="2" fontId="22" fillId="0" borderId="10" xfId="0" applyNumberFormat="1" applyFont="1" applyFill="1" applyBorder="1" applyAlignment="1" applyProtection="1">
      <alignment horizontal="center" vertical="center" wrapText="1"/>
    </xf>
    <xf numFmtId="4" fontId="22" fillId="0" borderId="26" xfId="0" applyNumberFormat="1" applyFont="1" applyFill="1" applyBorder="1" applyAlignment="1" applyProtection="1">
      <alignment horizontal="center" vertical="center" wrapText="1" readingOrder="1"/>
    </xf>
    <xf numFmtId="4" fontId="22" fillId="0" borderId="27" xfId="0" applyNumberFormat="1" applyFont="1" applyFill="1" applyBorder="1" applyAlignment="1" applyProtection="1">
      <alignment vertical="center" readingOrder="1"/>
    </xf>
    <xf numFmtId="4" fontId="22" fillId="0" borderId="10" xfId="0" applyNumberFormat="1" applyFont="1" applyFill="1" applyBorder="1" applyAlignment="1" applyProtection="1">
      <alignment horizontal="right" vertical="center"/>
    </xf>
    <xf numFmtId="4" fontId="22" fillId="0" borderId="10" xfId="0" applyNumberFormat="1" applyFont="1" applyFill="1" applyBorder="1" applyAlignment="1" applyProtection="1">
      <alignment horizontal="right" vertical="center" wrapText="1" readingOrder="1"/>
    </xf>
    <xf numFmtId="1" fontId="22" fillId="0" borderId="25" xfId="0" applyNumberFormat="1" applyFont="1" applyFill="1" applyBorder="1" applyAlignment="1" applyProtection="1">
      <alignment vertical="center" readingOrder="1"/>
    </xf>
    <xf numFmtId="0" fontId="22" fillId="0" borderId="26" xfId="0" applyFont="1" applyFill="1" applyBorder="1" applyAlignment="1" applyProtection="1">
      <alignment horizontal="center" vertical="center" readingOrder="1"/>
    </xf>
    <xf numFmtId="2" fontId="22" fillId="0" borderId="26" xfId="0" applyNumberFormat="1" applyFont="1" applyFill="1" applyBorder="1" applyAlignment="1" applyProtection="1">
      <alignment horizontal="center" vertical="center" wrapText="1" readingOrder="1"/>
    </xf>
    <xf numFmtId="0" fontId="22" fillId="0" borderId="26" xfId="0" applyFont="1" applyFill="1" applyBorder="1" applyAlignment="1" applyProtection="1">
      <alignment horizontal="center" vertical="center" wrapText="1" readingOrder="1"/>
    </xf>
    <xf numFmtId="9" fontId="22" fillId="0" borderId="26" xfId="0" applyNumberFormat="1" applyFont="1" applyFill="1" applyBorder="1" applyAlignment="1" applyProtection="1">
      <alignment horizontal="center" vertical="center" wrapText="1" readingOrder="1"/>
    </xf>
    <xf numFmtId="3" fontId="22" fillId="0" borderId="26" xfId="0" applyNumberFormat="1" applyFont="1" applyFill="1" applyBorder="1" applyAlignment="1" applyProtection="1">
      <alignment horizontal="center" vertical="center" readingOrder="1"/>
    </xf>
    <xf numFmtId="4" fontId="22" fillId="0" borderId="26" xfId="0" applyNumberFormat="1" applyFont="1" applyFill="1" applyBorder="1" applyAlignment="1" applyProtection="1">
      <alignment horizontal="right" vertical="center"/>
    </xf>
    <xf numFmtId="2" fontId="22" fillId="0" borderId="10" xfId="1" applyNumberFormat="1" applyFont="1" applyFill="1" applyBorder="1" applyAlignment="1" applyProtection="1">
      <alignment vertical="center" wrapText="1" readingOrder="1"/>
    </xf>
    <xf numFmtId="0" fontId="25" fillId="0" borderId="10" xfId="0" applyFont="1" applyFill="1" applyBorder="1" applyAlignment="1" applyProtection="1">
      <alignment horizontal="center" vertical="center" readingOrder="1"/>
    </xf>
    <xf numFmtId="9" fontId="22" fillId="0" borderId="16" xfId="0" applyNumberFormat="1" applyFont="1" applyFill="1" applyBorder="1" applyAlignment="1" applyProtection="1">
      <alignment horizontal="center" vertical="center" wrapText="1" readingOrder="1"/>
    </xf>
    <xf numFmtId="4" fontId="22" fillId="0" borderId="17" xfId="0" applyNumberFormat="1" applyFont="1" applyFill="1" applyBorder="1" applyAlignment="1" applyProtection="1">
      <alignment vertical="center" readingOrder="1"/>
    </xf>
    <xf numFmtId="4" fontId="22" fillId="0" borderId="16" xfId="0" applyNumberFormat="1" applyFont="1" applyFill="1" applyBorder="1" applyAlignment="1" applyProtection="1">
      <alignment horizontal="center" vertical="center" wrapText="1" readingOrder="1"/>
    </xf>
    <xf numFmtId="0" fontId="25" fillId="0" borderId="10" xfId="0" applyFont="1" applyFill="1" applyBorder="1" applyAlignment="1" applyProtection="1">
      <alignment horizontal="center" vertical="center" wrapText="1" readingOrder="1"/>
    </xf>
    <xf numFmtId="0" fontId="22" fillId="0" borderId="10" xfId="0" applyFont="1" applyFill="1" applyBorder="1" applyAlignment="1" applyProtection="1">
      <alignment horizontal="left" vertical="center" readingOrder="1"/>
    </xf>
    <xf numFmtId="2" fontId="22" fillId="0" borderId="10" xfId="0" applyNumberFormat="1" applyFont="1" applyFill="1" applyBorder="1" applyAlignment="1" applyProtection="1">
      <alignment horizontal="center" vertical="center" readingOrder="1"/>
    </xf>
    <xf numFmtId="4" fontId="22" fillId="0" borderId="10" xfId="0" applyNumberFormat="1" applyFont="1" applyFill="1" applyBorder="1" applyAlignment="1" applyProtection="1">
      <alignment horizontal="center" vertical="center" readingOrder="1"/>
    </xf>
    <xf numFmtId="4" fontId="22" fillId="0" borderId="10" xfId="0" applyNumberFormat="1" applyFont="1" applyFill="1" applyBorder="1" applyAlignment="1" applyProtection="1">
      <alignment horizontal="right" vertical="center" readingOrder="1"/>
    </xf>
    <xf numFmtId="0" fontId="22" fillId="0" borderId="0" xfId="0" applyFont="1" applyFill="1" applyAlignment="1">
      <alignment vertical="center" readingOrder="1"/>
    </xf>
    <xf numFmtId="10" fontId="22" fillId="0" borderId="0" xfId="0" applyNumberFormat="1" applyFont="1" applyFill="1" applyAlignment="1">
      <alignment vertical="center" readingOrder="1"/>
    </xf>
    <xf numFmtId="1" fontId="18" fillId="2" borderId="9" xfId="0" applyNumberFormat="1" applyFont="1" applyFill="1" applyBorder="1" applyAlignment="1" applyProtection="1">
      <alignment horizontal="center" vertical="center" readingOrder="1"/>
    </xf>
    <xf numFmtId="0" fontId="19" fillId="2" borderId="10" xfId="0" applyFont="1" applyFill="1" applyBorder="1" applyAlignment="1" applyProtection="1">
      <alignment horizontal="center" vertical="center" wrapText="1" readingOrder="1"/>
    </xf>
    <xf numFmtId="2" fontId="19" fillId="2" borderId="10" xfId="0" applyNumberFormat="1" applyFont="1" applyFill="1" applyBorder="1" applyAlignment="1" applyProtection="1">
      <alignment horizontal="center" vertical="center" wrapText="1" readingOrder="1"/>
    </xf>
    <xf numFmtId="4" fontId="19" fillId="2" borderId="10" xfId="0" applyNumberFormat="1" applyFont="1" applyFill="1" applyBorder="1" applyAlignment="1" applyProtection="1">
      <alignment horizontal="center" vertical="center" wrapText="1" readingOrder="1"/>
    </xf>
    <xf numFmtId="3" fontId="19" fillId="2" borderId="10" xfId="0" applyNumberFormat="1" applyFont="1" applyFill="1" applyBorder="1" applyAlignment="1" applyProtection="1">
      <alignment horizontal="center" vertical="center" wrapText="1" readingOrder="1"/>
    </xf>
    <xf numFmtId="4" fontId="19" fillId="2" borderId="13" xfId="0" applyNumberFormat="1" applyFont="1" applyFill="1" applyBorder="1" applyAlignment="1" applyProtection="1">
      <alignment horizontal="right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</xf>
    <xf numFmtId="0" fontId="18" fillId="0" borderId="10" xfId="0" applyFont="1" applyFill="1" applyBorder="1" applyAlignment="1" applyProtection="1">
      <alignment horizontal="center" vertical="center" readingOrder="1"/>
    </xf>
    <xf numFmtId="49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 applyProtection="1">
      <alignment vertical="center" wrapText="1"/>
    </xf>
    <xf numFmtId="0" fontId="18" fillId="0" borderId="1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2" fillId="0" borderId="10" xfId="0" applyFont="1" applyFill="1" applyBorder="1" applyAlignment="1" applyProtection="1">
      <alignment horizontal="center" vertical="center" wrapText="1" readingOrder="1"/>
    </xf>
    <xf numFmtId="4" fontId="18" fillId="0" borderId="3" xfId="0" applyNumberFormat="1" applyFont="1" applyFill="1" applyBorder="1" applyAlignment="1" applyProtection="1">
      <alignment horizontal="center" vertical="center" wrapText="1" readingOrder="1"/>
    </xf>
    <xf numFmtId="3" fontId="18" fillId="0" borderId="3" xfId="0" applyNumberFormat="1" applyFont="1" applyFill="1" applyBorder="1" applyAlignment="1" applyProtection="1">
      <alignment horizontal="center" vertical="center" wrapText="1" readingOrder="1"/>
    </xf>
    <xf numFmtId="4" fontId="18" fillId="0" borderId="3" xfId="0" applyNumberFormat="1" applyFont="1" applyFill="1" applyBorder="1" applyAlignment="1" applyProtection="1">
      <alignment horizontal="right" vertical="center" wrapText="1"/>
    </xf>
    <xf numFmtId="0" fontId="18" fillId="0" borderId="2" xfId="0" applyFont="1" applyFill="1" applyBorder="1" applyAlignment="1" applyProtection="1">
      <alignment horizontal="center" vertical="center" wrapText="1" readingOrder="1"/>
    </xf>
    <xf numFmtId="4" fontId="22" fillId="0" borderId="10" xfId="0" applyNumberFormat="1" applyFont="1" applyFill="1" applyBorder="1" applyAlignment="1" applyProtection="1">
      <alignment horizontal="right" vertical="center" wrapText="1"/>
    </xf>
    <xf numFmtId="1" fontId="21" fillId="0" borderId="7" xfId="0" applyNumberFormat="1" applyFont="1" applyFill="1" applyBorder="1" applyAlignment="1" applyProtection="1">
      <alignment vertical="center" readingOrder="1"/>
    </xf>
    <xf numFmtId="0" fontId="17" fillId="0" borderId="0" xfId="0" applyFont="1" applyFill="1" applyBorder="1" applyAlignment="1" applyProtection="1">
      <alignment horizontal="center" vertical="center" readingOrder="1"/>
    </xf>
    <xf numFmtId="1" fontId="35" fillId="0" borderId="9" xfId="0" applyNumberFormat="1" applyFont="1" applyFill="1" applyBorder="1" applyAlignment="1" applyProtection="1">
      <alignment vertical="center" wrapText="1" readingOrder="1"/>
    </xf>
    <xf numFmtId="0" fontId="35" fillId="0" borderId="10" xfId="0" applyFont="1" applyFill="1" applyBorder="1" applyAlignment="1" applyProtection="1">
      <alignment horizontal="left" vertical="center" wrapText="1" readingOrder="1"/>
    </xf>
    <xf numFmtId="2" fontId="35" fillId="0" borderId="10" xfId="0" applyNumberFormat="1" applyFont="1" applyFill="1" applyBorder="1" applyAlignment="1" applyProtection="1">
      <alignment horizontal="center" vertical="center" wrapText="1" readingOrder="1"/>
    </xf>
    <xf numFmtId="0" fontId="35" fillId="0" borderId="10" xfId="0" applyFont="1" applyFill="1" applyBorder="1" applyAlignment="1" applyProtection="1">
      <alignment horizontal="center" vertical="center" wrapText="1" readingOrder="1"/>
    </xf>
    <xf numFmtId="4" fontId="35" fillId="0" borderId="10" xfId="0" applyNumberFormat="1" applyFont="1" applyFill="1" applyBorder="1" applyAlignment="1" applyProtection="1">
      <alignment horizontal="center" vertical="center" wrapText="1" readingOrder="1"/>
    </xf>
    <xf numFmtId="1" fontId="22" fillId="0" borderId="9" xfId="0" applyNumberFormat="1" applyFont="1" applyFill="1" applyBorder="1" applyAlignment="1" applyProtection="1">
      <alignment horizontal="right" wrapText="1" readingOrder="1"/>
    </xf>
    <xf numFmtId="2" fontId="22" fillId="0" borderId="23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vertical="center"/>
    </xf>
    <xf numFmtId="0" fontId="18" fillId="0" borderId="10" xfId="0" applyFont="1" applyFill="1" applyBorder="1" applyAlignment="1" applyProtection="1">
      <alignment vertical="center"/>
    </xf>
    <xf numFmtId="16" fontId="22" fillId="0" borderId="10" xfId="0" applyNumberFormat="1" applyFont="1" applyFill="1" applyBorder="1" applyAlignment="1" applyProtection="1">
      <alignment horizontal="center" vertical="center" wrapText="1" readingOrder="1"/>
    </xf>
    <xf numFmtId="1" fontId="22" fillId="0" borderId="9" xfId="0" applyNumberFormat="1" applyFont="1" applyFill="1" applyBorder="1" applyAlignment="1">
      <alignment vertical="center" readingOrder="1"/>
    </xf>
    <xf numFmtId="0" fontId="26" fillId="0" borderId="0" xfId="0" applyFont="1" applyFill="1" applyBorder="1" applyProtection="1"/>
    <xf numFmtId="0" fontId="16" fillId="0" borderId="5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2" fontId="2" fillId="0" borderId="5" xfId="0" applyNumberFormat="1" applyFont="1" applyFill="1" applyBorder="1" applyAlignment="1" applyProtection="1">
      <alignment vertical="center" wrapText="1"/>
    </xf>
    <xf numFmtId="4" fontId="2" fillId="0" borderId="5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horizontal="center"/>
    </xf>
    <xf numFmtId="4" fontId="2" fillId="0" borderId="5" xfId="0" applyNumberFormat="1" applyFont="1" applyFill="1" applyBorder="1" applyAlignment="1" applyProtection="1">
      <alignment horizontal="right"/>
    </xf>
    <xf numFmtId="4" fontId="29" fillId="0" borderId="6" xfId="0" applyNumberFormat="1" applyFont="1" applyFill="1" applyBorder="1" applyAlignment="1" applyProtection="1">
      <alignment horizontal="right"/>
    </xf>
    <xf numFmtId="0" fontId="1" fillId="0" borderId="0" xfId="0" applyFont="1" applyFill="1"/>
    <xf numFmtId="10" fontId="1" fillId="0" borderId="0" xfId="0" applyNumberFormat="1" applyFont="1" applyFill="1"/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2" fontId="2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4" fontId="29" fillId="0" borderId="1" xfId="0" applyNumberFormat="1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2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/>
    <xf numFmtId="10" fontId="11" fillId="0" borderId="0" xfId="0" applyNumberFormat="1" applyFont="1" applyFill="1"/>
    <xf numFmtId="0" fontId="16" fillId="0" borderId="3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</xf>
    <xf numFmtId="2" fontId="2" fillId="0" borderId="3" xfId="0" applyNumberFormat="1" applyFont="1" applyFill="1" applyBorder="1" applyAlignment="1" applyProtection="1">
      <alignment vertical="center" wrapText="1"/>
    </xf>
    <xf numFmtId="4" fontId="2" fillId="0" borderId="3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/>
    </xf>
    <xf numFmtId="4" fontId="2" fillId="0" borderId="3" xfId="0" applyNumberFormat="1" applyFont="1" applyFill="1" applyBorder="1" applyAlignment="1" applyProtection="1">
      <alignment horizontal="right"/>
    </xf>
    <xf numFmtId="0" fontId="2" fillId="0" borderId="2" xfId="0" applyFont="1" applyFill="1" applyBorder="1" applyProtection="1"/>
    <xf numFmtId="0" fontId="2" fillId="0" borderId="1" xfId="0" applyFont="1" applyFill="1" applyBorder="1" applyProtection="1"/>
    <xf numFmtId="0" fontId="26" fillId="0" borderId="0" xfId="0" applyFont="1" applyFill="1" applyBorder="1" applyAlignment="1" applyProtection="1">
      <alignment horizontal="left"/>
    </xf>
    <xf numFmtId="3" fontId="30" fillId="0" borderId="0" xfId="4" applyNumberFormat="1" applyFont="1" applyFill="1" applyBorder="1" applyAlignment="1" applyProtection="1">
      <alignment horizontal="center"/>
    </xf>
    <xf numFmtId="4" fontId="30" fillId="0" borderId="0" xfId="4" applyNumberFormat="1" applyFont="1" applyFill="1" applyBorder="1" applyAlignment="1" applyProtection="1">
      <alignment horizontal="right"/>
    </xf>
    <xf numFmtId="49" fontId="30" fillId="0" borderId="1" xfId="4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3" fontId="29" fillId="0" borderId="0" xfId="4" applyNumberFormat="1" applyFont="1" applyFill="1" applyBorder="1" applyAlignment="1" applyProtection="1">
      <alignment horizontal="center"/>
    </xf>
    <xf numFmtId="4" fontId="29" fillId="0" borderId="0" xfId="4" applyNumberFormat="1" applyFont="1" applyFill="1" applyBorder="1" applyAlignment="1" applyProtection="1">
      <alignment horizontal="right"/>
    </xf>
    <xf numFmtId="0" fontId="30" fillId="0" borderId="1" xfId="0" applyFont="1" applyFill="1" applyBorder="1" applyProtection="1"/>
    <xf numFmtId="49" fontId="26" fillId="0" borderId="14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14" fontId="30" fillId="0" borderId="1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 wrapText="1"/>
    </xf>
    <xf numFmtId="2" fontId="5" fillId="0" borderId="0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 wrapText="1"/>
    </xf>
    <xf numFmtId="0" fontId="26" fillId="0" borderId="5" xfId="0" applyNumberFormat="1" applyFont="1" applyFill="1" applyBorder="1" applyAlignment="1" applyProtection="1">
      <alignment horizontal="center" vertical="center"/>
    </xf>
    <xf numFmtId="9" fontId="5" fillId="0" borderId="0" xfId="4" applyFont="1" applyFill="1" applyBorder="1" applyAlignment="1" applyProtection="1">
      <alignment horizontal="left"/>
    </xf>
    <xf numFmtId="3" fontId="26" fillId="0" borderId="0" xfId="0" applyNumberFormat="1" applyFont="1" applyFill="1" applyBorder="1" applyAlignment="1" applyProtection="1">
      <alignment horizontal="center" vertical="center"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/>
    </xf>
    <xf numFmtId="3" fontId="29" fillId="0" borderId="3" xfId="4" applyNumberFormat="1" applyFont="1" applyFill="1" applyBorder="1" applyAlignment="1" applyProtection="1">
      <alignment horizontal="center"/>
    </xf>
    <xf numFmtId="4" fontId="29" fillId="0" borderId="3" xfId="4" applyNumberFormat="1" applyFont="1" applyFill="1" applyBorder="1" applyAlignment="1" applyProtection="1">
      <alignment horizontal="right"/>
    </xf>
    <xf numFmtId="0" fontId="30" fillId="0" borderId="2" xfId="0" applyFont="1" applyFill="1" applyBorder="1" applyProtection="1"/>
    <xf numFmtId="0" fontId="1" fillId="0" borderId="0" xfId="0" applyFont="1" applyFill="1" applyAlignment="1">
      <alignment vertical="center" readingOrder="1"/>
    </xf>
    <xf numFmtId="10" fontId="1" fillId="0" borderId="0" xfId="0" applyNumberFormat="1" applyFont="1" applyFill="1" applyAlignment="1">
      <alignment vertical="center" readingOrder="1"/>
    </xf>
    <xf numFmtId="1" fontId="21" fillId="0" borderId="15" xfId="0" applyNumberFormat="1" applyFont="1" applyFill="1" applyBorder="1" applyAlignment="1" applyProtection="1">
      <alignment vertical="center" readingOrder="1"/>
    </xf>
    <xf numFmtId="0" fontId="17" fillId="0" borderId="16" xfId="0" applyFont="1" applyFill="1" applyBorder="1" applyAlignment="1" applyProtection="1">
      <alignment horizontal="center" vertical="center" wrapText="1" readingOrder="1"/>
    </xf>
    <xf numFmtId="0" fontId="18" fillId="0" borderId="16" xfId="0" applyFont="1" applyFill="1" applyBorder="1" applyAlignment="1" applyProtection="1">
      <alignment horizontal="center" vertical="center" wrapText="1" readingOrder="1"/>
    </xf>
    <xf numFmtId="2" fontId="18" fillId="0" borderId="16" xfId="0" applyNumberFormat="1" applyFont="1" applyFill="1" applyBorder="1" applyAlignment="1" applyProtection="1">
      <alignment horizontal="center" vertical="center" wrapText="1" readingOrder="1"/>
    </xf>
    <xf numFmtId="4" fontId="18" fillId="0" borderId="16" xfId="0" applyNumberFormat="1" applyFont="1" applyFill="1" applyBorder="1" applyAlignment="1" applyProtection="1">
      <alignment horizontal="center" vertical="center" wrapText="1" readingOrder="1"/>
    </xf>
    <xf numFmtId="3" fontId="18" fillId="0" borderId="16" xfId="0" applyNumberFormat="1" applyFont="1" applyFill="1" applyBorder="1" applyAlignment="1" applyProtection="1">
      <alignment horizontal="center" vertical="center" wrapText="1" readingOrder="1"/>
    </xf>
    <xf numFmtId="4" fontId="18" fillId="0" borderId="16" xfId="0" applyNumberFormat="1" applyFont="1" applyFill="1" applyBorder="1" applyAlignment="1" applyProtection="1">
      <alignment horizontal="right" vertical="center" wrapText="1"/>
    </xf>
    <xf numFmtId="0" fontId="18" fillId="0" borderId="17" xfId="0" applyFont="1" applyFill="1" applyBorder="1" applyAlignment="1" applyProtection="1">
      <alignment horizontal="center" vertical="center" wrapText="1" readingOrder="1"/>
    </xf>
    <xf numFmtId="0" fontId="22" fillId="0" borderId="1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1" fontId="35" fillId="0" borderId="9" xfId="0" applyNumberFormat="1" applyFont="1" applyFill="1" applyBorder="1" applyAlignment="1" applyProtection="1">
      <alignment vertical="center" readingOrder="1"/>
    </xf>
    <xf numFmtId="0" fontId="37" fillId="0" borderId="0" xfId="0" applyFont="1" applyFill="1"/>
    <xf numFmtId="0" fontId="31" fillId="0" borderId="0" xfId="0" applyFont="1" applyFill="1"/>
    <xf numFmtId="49" fontId="22" fillId="0" borderId="32" xfId="0" applyNumberFormat="1" applyFont="1" applyFill="1" applyBorder="1" applyAlignment="1" applyProtection="1">
      <alignment vertical="center" wrapText="1"/>
    </xf>
    <xf numFmtId="0" fontId="18" fillId="0" borderId="32" xfId="0" applyFont="1" applyFill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center" vertical="center" readingOrder="1"/>
    </xf>
    <xf numFmtId="0" fontId="22" fillId="0" borderId="16" xfId="0" applyFont="1" applyFill="1" applyBorder="1" applyAlignment="1" applyProtection="1">
      <alignment vertical="center" readingOrder="1"/>
    </xf>
    <xf numFmtId="3" fontId="22" fillId="0" borderId="16" xfId="0" applyNumberFormat="1" applyFont="1" applyFill="1" applyBorder="1" applyAlignment="1" applyProtection="1">
      <alignment horizontal="center" vertical="center" wrapText="1" readingOrder="1"/>
    </xf>
    <xf numFmtId="0" fontId="22" fillId="0" borderId="10" xfId="0" applyFont="1" applyFill="1" applyBorder="1" applyAlignment="1" applyProtection="1">
      <alignment vertical="center" readingOrder="1"/>
    </xf>
    <xf numFmtId="49" fontId="22" fillId="0" borderId="1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 wrapText="1" readingOrder="1"/>
    </xf>
    <xf numFmtId="2" fontId="18" fillId="0" borderId="0" xfId="0" applyNumberFormat="1" applyFont="1" applyFill="1" applyBorder="1" applyAlignment="1" applyProtection="1">
      <alignment horizontal="center" vertical="center" wrapText="1" readingOrder="1"/>
    </xf>
    <xf numFmtId="4" fontId="22" fillId="0" borderId="0" xfId="0" applyNumberFormat="1" applyFont="1" applyFill="1" applyBorder="1" applyAlignment="1" applyProtection="1">
      <alignment horizontal="center" vertical="center" wrapText="1" readingOrder="1"/>
    </xf>
    <xf numFmtId="9" fontId="22" fillId="0" borderId="0" xfId="0" applyNumberFormat="1" applyFont="1" applyFill="1" applyBorder="1" applyAlignment="1" applyProtection="1">
      <alignment horizontal="center" vertical="center" wrapText="1" readingOrder="1"/>
    </xf>
    <xf numFmtId="3" fontId="22" fillId="0" borderId="0" xfId="0" applyNumberFormat="1" applyFont="1" applyFill="1" applyBorder="1" applyAlignment="1" applyProtection="1">
      <alignment horizontal="center" vertical="center" wrapText="1" readingOrder="1"/>
    </xf>
    <xf numFmtId="4" fontId="18" fillId="0" borderId="0" xfId="0" applyNumberFormat="1" applyFont="1" applyFill="1" applyBorder="1" applyAlignment="1" applyProtection="1">
      <alignment horizontal="right" vertical="center" wrapText="1"/>
    </xf>
    <xf numFmtId="4" fontId="22" fillId="0" borderId="1" xfId="0" applyNumberFormat="1" applyFont="1" applyFill="1" applyBorder="1" applyAlignment="1" applyProtection="1">
      <alignment vertical="center" readingOrder="1"/>
    </xf>
    <xf numFmtId="0" fontId="22" fillId="0" borderId="26" xfId="3" applyNumberFormat="1" applyFont="1" applyFill="1" applyBorder="1" applyAlignment="1" applyProtection="1">
      <alignment vertical="center" wrapText="1" readingOrder="1"/>
    </xf>
    <xf numFmtId="0" fontId="22" fillId="0" borderId="21" xfId="5" applyFont="1" applyFill="1" applyBorder="1" applyAlignment="1" applyProtection="1">
      <alignment horizontal="center" vertical="center" wrapText="1" readingOrder="1"/>
    </xf>
    <xf numFmtId="1" fontId="22" fillId="0" borderId="9" xfId="7" applyNumberFormat="1" applyFont="1" applyFill="1" applyBorder="1" applyAlignment="1" applyProtection="1">
      <alignment vertical="center" readingOrder="1"/>
    </xf>
    <xf numFmtId="1" fontId="22" fillId="0" borderId="10" xfId="7" applyNumberFormat="1" applyFont="1" applyFill="1" applyBorder="1" applyAlignment="1" applyProtection="1">
      <alignment horizontal="center" vertical="center" readingOrder="1"/>
    </xf>
    <xf numFmtId="0" fontId="22" fillId="0" borderId="10" xfId="7" applyFont="1" applyFill="1" applyBorder="1" applyAlignment="1" applyProtection="1">
      <alignment vertical="center" wrapText="1"/>
    </xf>
    <xf numFmtId="49" fontId="22" fillId="0" borderId="10" xfId="7" applyNumberFormat="1" applyFont="1" applyFill="1" applyBorder="1" applyAlignment="1" applyProtection="1">
      <alignment vertical="center" wrapText="1"/>
    </xf>
    <xf numFmtId="49" fontId="22" fillId="0" borderId="10" xfId="7" applyNumberFormat="1" applyFont="1" applyFill="1" applyBorder="1" applyAlignment="1" applyProtection="1">
      <alignment vertical="center" wrapText="1" readingOrder="1"/>
    </xf>
    <xf numFmtId="2" fontId="22" fillId="0" borderId="10" xfId="7" applyNumberFormat="1" applyFont="1" applyFill="1" applyBorder="1" applyAlignment="1" applyProtection="1">
      <alignment horizontal="center" vertical="center" wrapText="1" readingOrder="1"/>
    </xf>
    <xf numFmtId="49" fontId="22" fillId="0" borderId="10" xfId="7" applyNumberFormat="1" applyFont="1" applyFill="1" applyBorder="1" applyAlignment="1" applyProtection="1">
      <alignment horizontal="center" vertical="center" wrapText="1" readingOrder="1"/>
    </xf>
    <xf numFmtId="49" fontId="38" fillId="0" borderId="10" xfId="1" applyNumberFormat="1" applyFont="1" applyFill="1" applyBorder="1" applyAlignment="1" applyProtection="1">
      <alignment horizontal="center" vertical="center" wrapText="1" readingOrder="1"/>
    </xf>
    <xf numFmtId="2" fontId="38" fillId="0" borderId="10" xfId="1" applyNumberFormat="1" applyFont="1" applyFill="1" applyBorder="1" applyAlignment="1" applyProtection="1">
      <alignment horizontal="center" vertical="center" wrapText="1"/>
    </xf>
    <xf numFmtId="9" fontId="38" fillId="0" borderId="10" xfId="0" applyNumberFormat="1" applyFont="1" applyFill="1" applyBorder="1" applyAlignment="1" applyProtection="1">
      <alignment horizontal="center" vertical="center" wrapText="1" readingOrder="1"/>
    </xf>
    <xf numFmtId="4" fontId="38" fillId="0" borderId="10" xfId="0" applyNumberFormat="1" applyFont="1" applyFill="1" applyBorder="1" applyAlignment="1" applyProtection="1">
      <alignment horizontal="right" vertical="center"/>
    </xf>
    <xf numFmtId="4" fontId="38" fillId="0" borderId="11" xfId="0" applyNumberFormat="1" applyFont="1" applyFill="1" applyBorder="1" applyAlignment="1" applyProtection="1">
      <alignment vertical="center" readingOrder="1"/>
    </xf>
    <xf numFmtId="0" fontId="18" fillId="0" borderId="10" xfId="0" applyFont="1" applyFill="1" applyBorder="1" applyAlignment="1" applyProtection="1">
      <alignment horizontal="left" vertical="center" readingOrder="1"/>
    </xf>
    <xf numFmtId="0" fontId="22" fillId="0" borderId="3" xfId="0" applyFont="1" applyFill="1" applyBorder="1" applyAlignment="1" applyProtection="1">
      <alignment horizontal="center" vertical="center" wrapText="1" readingOrder="1"/>
    </xf>
    <xf numFmtId="0" fontId="2" fillId="0" borderId="3" xfId="0" applyFont="1" applyFill="1" applyBorder="1" applyAlignment="1" applyProtection="1">
      <alignment horizontal="left" vertical="center" wrapText="1" readingOrder="1"/>
    </xf>
    <xf numFmtId="2" fontId="2" fillId="0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3" xfId="0" applyFont="1" applyFill="1" applyBorder="1" applyAlignment="1" applyProtection="1">
      <alignment horizontal="center" vertical="center" wrapText="1" readingOrder="1"/>
    </xf>
    <xf numFmtId="4" fontId="2" fillId="0" borderId="3" xfId="0" applyNumberFormat="1" applyFont="1" applyFill="1" applyBorder="1" applyAlignment="1" applyProtection="1">
      <alignment horizontal="center" vertical="center" wrapText="1" readingOrder="1"/>
    </xf>
    <xf numFmtId="9" fontId="2" fillId="0" borderId="3" xfId="0" applyNumberFormat="1" applyFont="1" applyFill="1" applyBorder="1" applyAlignment="1" applyProtection="1">
      <alignment horizontal="center" vertical="center" wrapText="1" readingOrder="1"/>
    </xf>
    <xf numFmtId="3" fontId="2" fillId="0" borderId="3" xfId="0" applyNumberFormat="1" applyFont="1" applyFill="1" applyBorder="1" applyAlignment="1" applyProtection="1">
      <alignment horizontal="center" vertical="center" readingOrder="1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vertical="center" readingOrder="1"/>
    </xf>
    <xf numFmtId="0" fontId="18" fillId="0" borderId="0" xfId="0" applyFont="1" applyFill="1" applyAlignment="1" applyProtection="1">
      <alignment vertical="center" wrapText="1" readingOrder="1"/>
    </xf>
    <xf numFmtId="0" fontId="18" fillId="0" borderId="0" xfId="0" applyFont="1" applyFill="1" applyAlignment="1" applyProtection="1">
      <alignment horizontal="center" vertical="center" wrapText="1" readingOrder="1"/>
    </xf>
    <xf numFmtId="0" fontId="5" fillId="0" borderId="0" xfId="0" applyFont="1" applyFill="1" applyAlignment="1" applyProtection="1">
      <alignment vertical="center" wrapText="1" readingOrder="1"/>
    </xf>
    <xf numFmtId="4" fontId="2" fillId="0" borderId="0" xfId="0" applyNumberFormat="1" applyFont="1" applyFill="1" applyAlignment="1" applyProtection="1">
      <alignment horizontal="center" vertical="center" readingOrder="1"/>
    </xf>
    <xf numFmtId="3" fontId="2" fillId="0" borderId="0" xfId="0" applyNumberFormat="1" applyFont="1" applyFill="1" applyAlignment="1" applyProtection="1">
      <alignment horizontal="center" vertical="center" readingOrder="1"/>
    </xf>
    <xf numFmtId="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 readingOrder="1"/>
    </xf>
    <xf numFmtId="0" fontId="2" fillId="0" borderId="0" xfId="0" applyFont="1" applyFill="1" applyAlignment="1">
      <alignment vertical="center" readingOrder="1"/>
    </xf>
    <xf numFmtId="10" fontId="2" fillId="0" borderId="0" xfId="0" applyNumberFormat="1" applyFont="1" applyFill="1" applyAlignment="1">
      <alignment vertical="center" readingOrder="1"/>
    </xf>
    <xf numFmtId="0" fontId="2" fillId="0" borderId="0" xfId="0" applyFont="1" applyFill="1" applyAlignment="1" applyProtection="1">
      <alignment vertical="center" wrapText="1" readingOrder="1"/>
    </xf>
    <xf numFmtId="0" fontId="2" fillId="0" borderId="0" xfId="0" applyFont="1" applyFill="1" applyAlignment="1" applyProtection="1">
      <alignment horizontal="center" vertical="center" wrapText="1" readingOrder="1"/>
    </xf>
    <xf numFmtId="0" fontId="2" fillId="0" borderId="0" xfId="0" applyFont="1" applyFill="1" applyAlignment="1" applyProtection="1">
      <alignment horizontal="center" vertical="center" readingOrder="1"/>
    </xf>
    <xf numFmtId="4" fontId="2" fillId="0" borderId="0" xfId="0" applyNumberFormat="1" applyFont="1" applyFill="1" applyAlignment="1" applyProtection="1">
      <alignment vertical="center" readingOrder="1"/>
    </xf>
    <xf numFmtId="0" fontId="18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Protection="1"/>
    <xf numFmtId="0" fontId="2" fillId="0" borderId="0" xfId="0" applyFont="1" applyFill="1"/>
    <xf numFmtId="10" fontId="2" fillId="0" borderId="0" xfId="0" applyNumberFormat="1" applyFont="1" applyFill="1"/>
    <xf numFmtId="0" fontId="5" fillId="0" borderId="12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/>
    </xf>
    <xf numFmtId="4" fontId="2" fillId="0" borderId="12" xfId="0" applyNumberFormat="1" applyFont="1" applyFill="1" applyBorder="1" applyAlignment="1" applyProtection="1">
      <alignment horizontal="right"/>
    </xf>
    <xf numFmtId="4" fontId="2" fillId="0" borderId="12" xfId="0" applyNumberFormat="1" applyFont="1" applyFill="1" applyBorder="1" applyProtection="1"/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0" applyNumberFormat="1" applyFont="1" applyFill="1" applyAlignment="1" applyProtection="1">
      <alignment horizontal="right"/>
    </xf>
    <xf numFmtId="4" fontId="5" fillId="0" borderId="0" xfId="0" applyNumberFormat="1" applyFont="1" applyFill="1" applyProtection="1"/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/>
    <xf numFmtId="0" fontId="34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Protection="1"/>
    <xf numFmtId="10" fontId="9" fillId="0" borderId="0" xfId="0" applyNumberFormat="1" applyFont="1" applyFill="1" applyProtection="1"/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10" fontId="1" fillId="0" borderId="0" xfId="0" applyNumberFormat="1" applyFont="1" applyFill="1" applyProtection="1"/>
    <xf numFmtId="1" fontId="16" fillId="3" borderId="18" xfId="0" applyNumberFormat="1" applyFont="1" applyFill="1" applyBorder="1" applyAlignment="1" applyProtection="1">
      <alignment vertical="center" readingOrder="1"/>
    </xf>
    <xf numFmtId="0" fontId="16" fillId="3" borderId="19" xfId="0" applyFont="1" applyFill="1" applyBorder="1" applyAlignment="1" applyProtection="1">
      <alignment vertical="center" wrapText="1" readingOrder="1"/>
    </xf>
    <xf numFmtId="0" fontId="20" fillId="3" borderId="19" xfId="0" applyFont="1" applyFill="1" applyBorder="1" applyAlignment="1" applyProtection="1">
      <alignment horizontal="center" vertical="center" wrapText="1" readingOrder="1"/>
    </xf>
    <xf numFmtId="0" fontId="19" fillId="3" borderId="19" xfId="0" applyFont="1" applyFill="1" applyBorder="1" applyAlignment="1" applyProtection="1">
      <alignment horizontal="left" vertical="center" readingOrder="1"/>
    </xf>
    <xf numFmtId="0" fontId="19" fillId="3" borderId="19" xfId="0" applyFont="1" applyFill="1" applyBorder="1" applyAlignment="1" applyProtection="1">
      <alignment horizontal="left" vertical="center" wrapText="1" readingOrder="1"/>
    </xf>
    <xf numFmtId="2" fontId="19" fillId="3" borderId="19" xfId="0" applyNumberFormat="1" applyFont="1" applyFill="1" applyBorder="1" applyAlignment="1" applyProtection="1">
      <alignment horizontal="left" vertical="center" wrapText="1" readingOrder="1"/>
    </xf>
    <xf numFmtId="4" fontId="19" fillId="3" borderId="19" xfId="0" applyNumberFormat="1" applyFont="1" applyFill="1" applyBorder="1" applyAlignment="1" applyProtection="1">
      <alignment horizontal="left" vertical="center" wrapText="1" readingOrder="1"/>
    </xf>
    <xf numFmtId="3" fontId="19" fillId="3" borderId="19" xfId="0" applyNumberFormat="1" applyFont="1" applyFill="1" applyBorder="1" applyAlignment="1" applyProtection="1">
      <alignment horizontal="left" vertical="center" wrapText="1" readingOrder="1"/>
    </xf>
    <xf numFmtId="4" fontId="19" fillId="3" borderId="19" xfId="0" applyNumberFormat="1" applyFont="1" applyFill="1" applyBorder="1" applyAlignment="1" applyProtection="1">
      <alignment horizontal="right" vertical="center" wrapText="1"/>
    </xf>
    <xf numFmtId="0" fontId="19" fillId="3" borderId="20" xfId="0" applyFont="1" applyFill="1" applyBorder="1" applyAlignment="1" applyProtection="1">
      <alignment horizontal="left" vertical="center" wrapText="1" readingOrder="1"/>
    </xf>
    <xf numFmtId="1" fontId="22" fillId="3" borderId="4" xfId="0" applyNumberFormat="1" applyFont="1" applyFill="1" applyBorder="1" applyAlignment="1" applyProtection="1">
      <alignment vertical="center" readingOrder="1"/>
    </xf>
    <xf numFmtId="0" fontId="22" fillId="3" borderId="5" xfId="0" applyFont="1" applyFill="1" applyBorder="1" applyAlignment="1" applyProtection="1">
      <alignment horizontal="center" vertical="center" readingOrder="1"/>
    </xf>
    <xf numFmtId="0" fontId="18" fillId="3" borderId="23" xfId="0" applyFont="1" applyFill="1" applyBorder="1" applyAlignment="1" applyProtection="1">
      <alignment vertical="center" wrapText="1" readingOrder="1"/>
    </xf>
    <xf numFmtId="2" fontId="22" fillId="3" borderId="5" xfId="0" applyNumberFormat="1" applyFont="1" applyFill="1" applyBorder="1" applyAlignment="1" applyProtection="1">
      <alignment horizontal="center" vertical="center" wrapText="1" readingOrder="1"/>
    </xf>
    <xf numFmtId="0" fontId="22" fillId="3" borderId="5" xfId="0" applyFont="1" applyFill="1" applyBorder="1" applyAlignment="1" applyProtection="1">
      <alignment horizontal="center" vertical="center" wrapText="1" readingOrder="1"/>
    </xf>
    <xf numFmtId="4" fontId="22" fillId="3" borderId="5" xfId="0" applyNumberFormat="1" applyFont="1" applyFill="1" applyBorder="1" applyAlignment="1" applyProtection="1">
      <alignment horizontal="center" vertical="center" wrapText="1" readingOrder="1"/>
    </xf>
    <xf numFmtId="2" fontId="22" fillId="3" borderId="5" xfId="0" applyNumberFormat="1" applyFont="1" applyFill="1" applyBorder="1" applyAlignment="1" applyProtection="1">
      <alignment horizontal="center" vertical="center" wrapText="1"/>
    </xf>
    <xf numFmtId="9" fontId="22" fillId="3" borderId="5" xfId="0" applyNumberFormat="1" applyFont="1" applyFill="1" applyBorder="1" applyAlignment="1" applyProtection="1">
      <alignment horizontal="center" vertical="center" wrapText="1" readingOrder="1"/>
    </xf>
    <xf numFmtId="3" fontId="22" fillId="3" borderId="5" xfId="0" applyNumberFormat="1" applyFont="1" applyFill="1" applyBorder="1" applyAlignment="1" applyProtection="1">
      <alignment horizontal="center" vertical="center" readingOrder="1"/>
      <protection locked="0"/>
    </xf>
    <xf numFmtId="4" fontId="22" fillId="3" borderId="5" xfId="0" applyNumberFormat="1" applyFont="1" applyFill="1" applyBorder="1" applyAlignment="1" applyProtection="1">
      <alignment horizontal="right" vertical="center"/>
    </xf>
    <xf numFmtId="4" fontId="22" fillId="3" borderId="6" xfId="0" applyNumberFormat="1" applyFont="1" applyFill="1" applyBorder="1" applyAlignment="1" applyProtection="1">
      <alignment vertical="center" readingOrder="1"/>
    </xf>
    <xf numFmtId="0" fontId="22" fillId="3" borderId="0" xfId="0" applyFont="1" applyFill="1" applyAlignment="1">
      <alignment vertical="center" readingOrder="1"/>
    </xf>
    <xf numFmtId="1" fontId="22" fillId="3" borderId="22" xfId="0" applyNumberFormat="1" applyFont="1" applyFill="1" applyBorder="1" applyAlignment="1" applyProtection="1">
      <alignment vertical="center" readingOrder="1"/>
    </xf>
    <xf numFmtId="0" fontId="22" fillId="3" borderId="23" xfId="0" applyFont="1" applyFill="1" applyBorder="1" applyAlignment="1" applyProtection="1">
      <alignment horizontal="center" vertical="center" readingOrder="1"/>
    </xf>
    <xf numFmtId="2" fontId="22" fillId="3" borderId="23" xfId="0" applyNumberFormat="1" applyFont="1" applyFill="1" applyBorder="1" applyAlignment="1" applyProtection="1">
      <alignment horizontal="center" vertical="center" wrapText="1" readingOrder="1"/>
    </xf>
    <xf numFmtId="0" fontId="22" fillId="3" borderId="23" xfId="0" applyFont="1" applyFill="1" applyBorder="1" applyAlignment="1" applyProtection="1">
      <alignment horizontal="center" vertical="center" wrapText="1" readingOrder="1"/>
    </xf>
    <xf numFmtId="2" fontId="22" fillId="3" borderId="23" xfId="0" applyNumberFormat="1" applyFont="1" applyFill="1" applyBorder="1" applyAlignment="1" applyProtection="1">
      <alignment horizontal="center" vertical="center" wrapText="1"/>
    </xf>
    <xf numFmtId="4" fontId="22" fillId="3" borderId="23" xfId="0" applyNumberFormat="1" applyFont="1" applyFill="1" applyBorder="1" applyAlignment="1" applyProtection="1">
      <alignment vertical="center" readingOrder="1"/>
    </xf>
    <xf numFmtId="0" fontId="22" fillId="3" borderId="23" xfId="0" applyFont="1" applyFill="1" applyBorder="1" applyAlignment="1">
      <alignment vertical="center" readingOrder="1"/>
    </xf>
    <xf numFmtId="1" fontId="21" fillId="3" borderId="18" xfId="0" applyNumberFormat="1" applyFont="1" applyFill="1" applyBorder="1" applyAlignment="1" applyProtection="1">
      <alignment vertical="center" readingOrder="1"/>
    </xf>
    <xf numFmtId="0" fontId="24" fillId="3" borderId="19" xfId="0" applyFont="1" applyFill="1" applyBorder="1" applyAlignment="1" applyProtection="1">
      <alignment horizontal="center" vertical="center" wrapText="1" readingOrder="1"/>
    </xf>
    <xf numFmtId="1" fontId="21" fillId="3" borderId="22" xfId="0" applyNumberFormat="1" applyFont="1" applyFill="1" applyBorder="1" applyAlignment="1" applyProtection="1">
      <alignment vertical="center" readingOrder="1"/>
    </xf>
    <xf numFmtId="0" fontId="16" fillId="3" borderId="23" xfId="0" applyFont="1" applyFill="1" applyBorder="1" applyAlignment="1" applyProtection="1">
      <alignment vertical="center" readingOrder="1"/>
    </xf>
    <xf numFmtId="0" fontId="24" fillId="3" borderId="23" xfId="0" applyFont="1" applyFill="1" applyBorder="1" applyAlignment="1" applyProtection="1">
      <alignment horizontal="center" vertical="center" readingOrder="1"/>
    </xf>
    <xf numFmtId="0" fontId="19" fillId="3" borderId="23" xfId="0" applyFont="1" applyFill="1" applyBorder="1" applyAlignment="1" applyProtection="1">
      <alignment vertical="center" readingOrder="1"/>
    </xf>
    <xf numFmtId="0" fontId="19" fillId="3" borderId="23" xfId="0" applyFont="1" applyFill="1" applyBorder="1" applyAlignment="1" applyProtection="1">
      <alignment vertical="center" wrapText="1" readingOrder="1"/>
    </xf>
    <xf numFmtId="2" fontId="19" fillId="3" borderId="23" xfId="0" applyNumberFormat="1" applyFont="1" applyFill="1" applyBorder="1" applyAlignment="1" applyProtection="1">
      <alignment vertical="center" wrapText="1" readingOrder="1"/>
    </xf>
    <xf numFmtId="4" fontId="19" fillId="3" borderId="23" xfId="0" applyNumberFormat="1" applyFont="1" applyFill="1" applyBorder="1" applyAlignment="1" applyProtection="1">
      <alignment vertical="center" wrapText="1" readingOrder="1"/>
    </xf>
    <xf numFmtId="9" fontId="22" fillId="3" borderId="23" xfId="0" applyNumberFormat="1" applyFont="1" applyFill="1" applyBorder="1" applyAlignment="1" applyProtection="1">
      <alignment horizontal="center" vertical="center" wrapText="1" readingOrder="1"/>
    </xf>
    <xf numFmtId="3" fontId="22" fillId="3" borderId="23" xfId="0" applyNumberFormat="1" applyFont="1" applyFill="1" applyBorder="1" applyAlignment="1" applyProtection="1">
      <alignment horizontal="center" vertical="center" wrapText="1" readingOrder="1"/>
    </xf>
    <xf numFmtId="4" fontId="19" fillId="3" borderId="23" xfId="0" applyNumberFormat="1" applyFont="1" applyFill="1" applyBorder="1" applyAlignment="1" applyProtection="1">
      <alignment horizontal="right" vertical="center" wrapText="1"/>
    </xf>
    <xf numFmtId="4" fontId="22" fillId="3" borderId="24" xfId="0" applyNumberFormat="1" applyFont="1" applyFill="1" applyBorder="1" applyAlignment="1" applyProtection="1">
      <alignment vertical="center" readingOrder="1"/>
    </xf>
    <xf numFmtId="1" fontId="21" fillId="3" borderId="8" xfId="0" applyNumberFormat="1" applyFont="1" applyFill="1" applyBorder="1" applyAlignment="1" applyProtection="1">
      <alignment vertical="center" readingOrder="1"/>
    </xf>
    <xf numFmtId="0" fontId="16" fillId="3" borderId="3" xfId="0" applyFont="1" applyFill="1" applyBorder="1" applyAlignment="1" applyProtection="1">
      <alignment vertical="center" wrapText="1" readingOrder="1"/>
    </xf>
    <xf numFmtId="0" fontId="24" fillId="3" borderId="3" xfId="0" applyFont="1" applyFill="1" applyBorder="1" applyAlignment="1" applyProtection="1">
      <alignment horizontal="center" vertical="center" wrapText="1" readingOrder="1"/>
    </xf>
    <xf numFmtId="0" fontId="19" fillId="3" borderId="3" xfId="0" applyFont="1" applyFill="1" applyBorder="1" applyAlignment="1" applyProtection="1">
      <alignment horizontal="left" vertical="center" readingOrder="1"/>
    </xf>
    <xf numFmtId="0" fontId="19" fillId="3" borderId="3" xfId="0" applyFont="1" applyFill="1" applyBorder="1" applyAlignment="1" applyProtection="1">
      <alignment horizontal="left" vertical="center" wrapText="1" readingOrder="1"/>
    </xf>
    <xf numFmtId="2" fontId="19" fillId="3" borderId="3" xfId="0" applyNumberFormat="1" applyFont="1" applyFill="1" applyBorder="1" applyAlignment="1" applyProtection="1">
      <alignment horizontal="left" vertical="center" wrapText="1" readingOrder="1"/>
    </xf>
    <xf numFmtId="4" fontId="19" fillId="3" borderId="3" xfId="0" applyNumberFormat="1" applyFont="1" applyFill="1" applyBorder="1" applyAlignment="1" applyProtection="1">
      <alignment horizontal="left" vertical="center" wrapText="1" readingOrder="1"/>
    </xf>
    <xf numFmtId="3" fontId="19" fillId="3" borderId="3" xfId="0" applyNumberFormat="1" applyFont="1" applyFill="1" applyBorder="1" applyAlignment="1" applyProtection="1">
      <alignment horizontal="left" vertical="center" wrapText="1" readingOrder="1"/>
    </xf>
    <xf numFmtId="4" fontId="19" fillId="3" borderId="3" xfId="0" applyNumberFormat="1" applyFont="1" applyFill="1" applyBorder="1" applyAlignment="1" applyProtection="1">
      <alignment horizontal="right" vertical="center" wrapText="1"/>
    </xf>
    <xf numFmtId="0" fontId="19" fillId="3" borderId="2" xfId="0" applyFont="1" applyFill="1" applyBorder="1" applyAlignment="1" applyProtection="1">
      <alignment horizontal="left" vertical="center" wrapText="1" readingOrder="1"/>
    </xf>
    <xf numFmtId="0" fontId="16" fillId="3" borderId="19" xfId="0" applyFont="1" applyFill="1" applyBorder="1" applyAlignment="1" applyProtection="1">
      <alignment vertical="center" readingOrder="1"/>
    </xf>
    <xf numFmtId="0" fontId="24" fillId="3" borderId="19" xfId="0" applyFont="1" applyFill="1" applyBorder="1" applyAlignment="1" applyProtection="1">
      <alignment horizontal="center" vertical="center" readingOrder="1"/>
    </xf>
    <xf numFmtId="0" fontId="19" fillId="3" borderId="19" xfId="0" applyFont="1" applyFill="1" applyBorder="1" applyAlignment="1" applyProtection="1">
      <alignment vertical="center" readingOrder="1"/>
    </xf>
    <xf numFmtId="0" fontId="19" fillId="3" borderId="19" xfId="0" applyFont="1" applyFill="1" applyBorder="1" applyAlignment="1" applyProtection="1">
      <alignment vertical="center" wrapText="1" readingOrder="1"/>
    </xf>
    <xf numFmtId="2" fontId="19" fillId="3" borderId="19" xfId="0" applyNumberFormat="1" applyFont="1" applyFill="1" applyBorder="1" applyAlignment="1" applyProtection="1">
      <alignment vertical="center" wrapText="1" readingOrder="1"/>
    </xf>
    <xf numFmtId="4" fontId="22" fillId="3" borderId="19" xfId="0" applyNumberFormat="1" applyFont="1" applyFill="1" applyBorder="1" applyAlignment="1" applyProtection="1">
      <alignment horizontal="center" vertical="center" wrapText="1" readingOrder="1"/>
    </xf>
    <xf numFmtId="9" fontId="22" fillId="3" borderId="19" xfId="0" applyNumberFormat="1" applyFont="1" applyFill="1" applyBorder="1" applyAlignment="1" applyProtection="1">
      <alignment horizontal="center" vertical="center" wrapText="1" readingOrder="1"/>
    </xf>
    <xf numFmtId="3" fontId="22" fillId="3" borderId="19" xfId="0" applyNumberFormat="1" applyFont="1" applyFill="1" applyBorder="1" applyAlignment="1" applyProtection="1">
      <alignment horizontal="center" vertical="center" wrapText="1" readingOrder="1"/>
    </xf>
    <xf numFmtId="4" fontId="22" fillId="3" borderId="20" xfId="0" applyNumberFormat="1" applyFont="1" applyFill="1" applyBorder="1" applyAlignment="1" applyProtection="1">
      <alignment vertical="center" readingOrder="1"/>
    </xf>
    <xf numFmtId="0" fontId="18" fillId="3" borderId="23" xfId="0" applyFont="1" applyFill="1" applyBorder="1" applyAlignment="1" applyProtection="1">
      <alignment vertical="center" readingOrder="1"/>
    </xf>
    <xf numFmtId="2" fontId="19" fillId="3" borderId="23" xfId="0" applyNumberFormat="1" applyFont="1" applyFill="1" applyBorder="1" applyAlignment="1" applyProtection="1">
      <alignment horizontal="center" vertical="center" wrapText="1" readingOrder="1"/>
    </xf>
    <xf numFmtId="4" fontId="22" fillId="3" borderId="23" xfId="0" applyNumberFormat="1" applyFont="1" applyFill="1" applyBorder="1" applyAlignment="1" applyProtection="1">
      <alignment horizontal="center" vertical="center" wrapText="1" readingOrder="1"/>
    </xf>
    <xf numFmtId="4" fontId="22" fillId="3" borderId="23" xfId="0" applyNumberFormat="1" applyFont="1" applyFill="1" applyBorder="1" applyAlignment="1" applyProtection="1">
      <alignment horizontal="right" vertical="center"/>
    </xf>
    <xf numFmtId="1" fontId="21" fillId="3" borderId="7" xfId="0" applyNumberFormat="1" applyFont="1" applyFill="1" applyBorder="1" applyAlignment="1" applyProtection="1">
      <alignment vertical="center" readingOrder="1"/>
    </xf>
    <xf numFmtId="0" fontId="17" fillId="3" borderId="0" xfId="0" applyFont="1" applyFill="1" applyBorder="1" applyAlignment="1" applyProtection="1">
      <alignment horizontal="center" vertical="center" readingOrder="1"/>
    </xf>
    <xf numFmtId="0" fontId="18" fillId="3" borderId="0" xfId="0" applyFont="1" applyFill="1" applyBorder="1" applyAlignment="1" applyProtection="1">
      <alignment horizontal="left" vertical="center" wrapText="1" readingOrder="1"/>
    </xf>
    <xf numFmtId="0" fontId="18" fillId="3" borderId="3" xfId="0" applyFont="1" applyFill="1" applyBorder="1" applyAlignment="1" applyProtection="1">
      <alignment horizontal="center" vertical="center" wrapText="1" readingOrder="1"/>
    </xf>
    <xf numFmtId="2" fontId="18" fillId="3" borderId="3" xfId="0" applyNumberFormat="1" applyFont="1" applyFill="1" applyBorder="1" applyAlignment="1" applyProtection="1">
      <alignment horizontal="center" vertical="center" wrapText="1" readingOrder="1"/>
    </xf>
    <xf numFmtId="2" fontId="22" fillId="3" borderId="3" xfId="0" applyNumberFormat="1" applyFont="1" applyFill="1" applyBorder="1" applyAlignment="1" applyProtection="1">
      <alignment horizontal="center" vertical="center" wrapText="1" readingOrder="1"/>
    </xf>
    <xf numFmtId="4" fontId="22" fillId="3" borderId="3" xfId="0" applyNumberFormat="1" applyFont="1" applyFill="1" applyBorder="1" applyAlignment="1" applyProtection="1">
      <alignment horizontal="center" vertical="center" wrapText="1" readingOrder="1"/>
    </xf>
    <xf numFmtId="9" fontId="22" fillId="3" borderId="3" xfId="0" applyNumberFormat="1" applyFont="1" applyFill="1" applyBorder="1" applyAlignment="1" applyProtection="1">
      <alignment horizontal="center" vertical="center" wrapText="1" readingOrder="1"/>
    </xf>
    <xf numFmtId="3" fontId="22" fillId="3" borderId="3" xfId="0" applyNumberFormat="1" applyFont="1" applyFill="1" applyBorder="1" applyAlignment="1" applyProtection="1">
      <alignment horizontal="center" vertical="center" wrapText="1" readingOrder="1"/>
    </xf>
    <xf numFmtId="4" fontId="22" fillId="3" borderId="3" xfId="0" applyNumberFormat="1" applyFont="1" applyFill="1" applyBorder="1" applyAlignment="1" applyProtection="1">
      <alignment horizontal="right" vertical="center"/>
    </xf>
    <xf numFmtId="4" fontId="22" fillId="3" borderId="2" xfId="0" applyNumberFormat="1" applyFont="1" applyFill="1" applyBorder="1" applyAlignment="1" applyProtection="1">
      <alignment vertical="center" readingOrder="1"/>
    </xf>
    <xf numFmtId="1" fontId="22" fillId="3" borderId="7" xfId="0" applyNumberFormat="1" applyFont="1" applyFill="1" applyBorder="1" applyAlignment="1" applyProtection="1">
      <alignment vertical="center" readingOrder="1"/>
    </xf>
    <xf numFmtId="0" fontId="22" fillId="3" borderId="0" xfId="0" applyFont="1" applyFill="1" applyBorder="1" applyAlignment="1" applyProtection="1">
      <alignment horizontal="center" vertical="center" readingOrder="1"/>
    </xf>
    <xf numFmtId="0" fontId="18" fillId="3" borderId="5" xfId="0" applyFont="1" applyFill="1" applyBorder="1" applyAlignment="1" applyProtection="1">
      <alignment vertical="center" readingOrder="1"/>
    </xf>
    <xf numFmtId="0" fontId="22" fillId="3" borderId="0" xfId="0" applyFont="1" applyFill="1" applyBorder="1" applyAlignment="1" applyProtection="1">
      <alignment horizontal="left" vertical="center" wrapText="1" readingOrder="1"/>
    </xf>
    <xf numFmtId="4" fontId="22" fillId="3" borderId="23" xfId="0" applyNumberFormat="1" applyFont="1" applyFill="1" applyBorder="1" applyAlignment="1" applyProtection="1">
      <alignment horizontal="right" vertical="center" wrapText="1"/>
    </xf>
    <xf numFmtId="0" fontId="22" fillId="3" borderId="23" xfId="0" applyFont="1" applyFill="1" applyBorder="1" applyAlignment="1" applyProtection="1">
      <alignment horizontal="right" vertical="center" readingOrder="1"/>
    </xf>
    <xf numFmtId="0" fontId="19" fillId="3" borderId="23" xfId="0" applyFont="1" applyFill="1" applyBorder="1" applyAlignment="1" applyProtection="1">
      <alignment horizontal="left" vertical="center" wrapText="1" readingOrder="1"/>
    </xf>
    <xf numFmtId="0" fontId="22" fillId="3" borderId="23" xfId="0" applyFont="1" applyFill="1" applyBorder="1" applyAlignment="1" applyProtection="1">
      <alignment horizontal="left" vertical="center" wrapText="1" readingOrder="1"/>
    </xf>
    <xf numFmtId="4" fontId="22" fillId="3" borderId="23" xfId="0" applyNumberFormat="1" applyFont="1" applyFill="1" applyBorder="1" applyAlignment="1" applyProtection="1">
      <alignment horizontal="center" vertical="center" wrapText="1" readingOrder="1"/>
    </xf>
    <xf numFmtId="4" fontId="22" fillId="3" borderId="11" xfId="0" applyNumberFormat="1" applyFont="1" applyFill="1" applyBorder="1" applyAlignment="1" applyProtection="1">
      <alignment vertical="center" readingOrder="1"/>
    </xf>
    <xf numFmtId="0" fontId="16" fillId="3" borderId="25" xfId="0" applyFont="1" applyFill="1" applyBorder="1" applyAlignment="1" applyProtection="1">
      <alignment vertical="center" readingOrder="1"/>
    </xf>
    <xf numFmtId="0" fontId="17" fillId="3" borderId="26" xfId="0" applyFont="1" applyFill="1" applyBorder="1" applyAlignment="1" applyProtection="1">
      <alignment horizontal="center" vertical="center" readingOrder="1"/>
    </xf>
    <xf numFmtId="0" fontId="18" fillId="3" borderId="26" xfId="0" applyFont="1" applyFill="1" applyBorder="1" applyAlignment="1" applyProtection="1">
      <alignment horizontal="left" vertical="center" readingOrder="1"/>
    </xf>
    <xf numFmtId="0" fontId="18" fillId="3" borderId="26" xfId="0" applyFont="1" applyFill="1" applyBorder="1" applyAlignment="1" applyProtection="1">
      <alignment horizontal="center" vertical="center" wrapText="1" readingOrder="1"/>
    </xf>
    <xf numFmtId="2" fontId="18" fillId="3" borderId="26" xfId="0" applyNumberFormat="1" applyFont="1" applyFill="1" applyBorder="1" applyAlignment="1" applyProtection="1">
      <alignment horizontal="center" vertical="center" wrapText="1" readingOrder="1"/>
    </xf>
    <xf numFmtId="4" fontId="22" fillId="3" borderId="26" xfId="0" applyNumberFormat="1" applyFont="1" applyFill="1" applyBorder="1" applyAlignment="1" applyProtection="1">
      <alignment horizontal="center" vertical="center" wrapText="1" readingOrder="1"/>
    </xf>
    <xf numFmtId="3" fontId="22" fillId="3" borderId="26" xfId="0" applyNumberFormat="1" applyFont="1" applyFill="1" applyBorder="1" applyAlignment="1" applyProtection="1">
      <alignment horizontal="center" vertical="center" wrapText="1" readingOrder="1"/>
    </xf>
    <xf numFmtId="4" fontId="18" fillId="3" borderId="26" xfId="0" applyNumberFormat="1" applyFont="1" applyFill="1" applyBorder="1" applyAlignment="1" applyProtection="1">
      <alignment horizontal="right" vertical="center" wrapText="1"/>
    </xf>
    <xf numFmtId="4" fontId="22" fillId="3" borderId="27" xfId="0" applyNumberFormat="1" applyFont="1" applyFill="1" applyBorder="1" applyAlignment="1" applyProtection="1">
      <alignment vertical="center" readingOrder="1"/>
    </xf>
    <xf numFmtId="1" fontId="22" fillId="3" borderId="25" xfId="0" applyNumberFormat="1" applyFont="1" applyFill="1" applyBorder="1" applyAlignment="1" applyProtection="1">
      <alignment vertical="center" readingOrder="1"/>
    </xf>
    <xf numFmtId="0" fontId="22" fillId="3" borderId="26" xfId="0" applyFont="1" applyFill="1" applyBorder="1" applyAlignment="1" applyProtection="1">
      <alignment horizontal="center" vertical="center" readingOrder="1"/>
    </xf>
    <xf numFmtId="0" fontId="19" fillId="3" borderId="26" xfId="0" applyFont="1" applyFill="1" applyBorder="1" applyAlignment="1" applyProtection="1">
      <alignment horizontal="left" vertical="center" wrapText="1" readingOrder="1"/>
    </xf>
    <xf numFmtId="0" fontId="18" fillId="3" borderId="26" xfId="0" applyFont="1" applyFill="1" applyBorder="1" applyAlignment="1" applyProtection="1">
      <alignment horizontal="center" vertical="center" readingOrder="1"/>
    </xf>
    <xf numFmtId="49" fontId="22" fillId="3" borderId="26" xfId="3" applyNumberFormat="1" applyFont="1" applyFill="1" applyBorder="1" applyAlignment="1" applyProtection="1">
      <alignment vertical="center" wrapText="1" readingOrder="1"/>
    </xf>
    <xf numFmtId="2" fontId="22" fillId="3" borderId="26" xfId="0" applyNumberFormat="1" applyFont="1" applyFill="1" applyBorder="1" applyAlignment="1" applyProtection="1">
      <alignment horizontal="center" vertical="center" wrapText="1" readingOrder="1"/>
    </xf>
    <xf numFmtId="0" fontId="22" fillId="3" borderId="26" xfId="0" applyFont="1" applyFill="1" applyBorder="1" applyAlignment="1" applyProtection="1">
      <alignment horizontal="center" vertical="center" wrapText="1" readingOrder="1"/>
    </xf>
    <xf numFmtId="9" fontId="22" fillId="3" borderId="26" xfId="0" applyNumberFormat="1" applyFont="1" applyFill="1" applyBorder="1" applyAlignment="1" applyProtection="1">
      <alignment horizontal="center" vertical="center" wrapText="1" readingOrder="1"/>
    </xf>
    <xf numFmtId="3" fontId="22" fillId="3" borderId="26" xfId="0" applyNumberFormat="1" applyFont="1" applyFill="1" applyBorder="1" applyAlignment="1" applyProtection="1">
      <alignment horizontal="center" vertical="center" readingOrder="1"/>
    </xf>
    <xf numFmtId="4" fontId="22" fillId="3" borderId="26" xfId="0" applyNumberFormat="1" applyFont="1" applyFill="1" applyBorder="1" applyAlignment="1" applyProtection="1">
      <alignment horizontal="right" vertical="center"/>
    </xf>
    <xf numFmtId="1" fontId="22" fillId="3" borderId="15" xfId="0" applyNumberFormat="1" applyFont="1" applyFill="1" applyBorder="1" applyAlignment="1" applyProtection="1">
      <alignment vertical="center" readingOrder="1"/>
    </xf>
    <xf numFmtId="0" fontId="22" fillId="3" borderId="16" xfId="0" applyFont="1" applyFill="1" applyBorder="1" applyAlignment="1" applyProtection="1">
      <alignment horizontal="center" vertical="center" readingOrder="1"/>
    </xf>
    <xf numFmtId="0" fontId="19" fillId="3" borderId="16" xfId="0" applyFont="1" applyFill="1" applyBorder="1" applyAlignment="1" applyProtection="1">
      <alignment horizontal="left" vertical="center" wrapText="1" readingOrder="1"/>
    </xf>
    <xf numFmtId="0" fontId="22" fillId="3" borderId="16" xfId="0" applyFont="1" applyFill="1" applyBorder="1" applyAlignment="1" applyProtection="1">
      <alignment horizontal="left" vertical="center" wrapText="1" readingOrder="1"/>
    </xf>
    <xf numFmtId="2" fontId="22" fillId="3" borderId="16" xfId="0" applyNumberFormat="1" applyFont="1" applyFill="1" applyBorder="1" applyAlignment="1" applyProtection="1">
      <alignment horizontal="center" vertical="center" wrapText="1" readingOrder="1"/>
    </xf>
    <xf numFmtId="0" fontId="22" fillId="3" borderId="16" xfId="0" applyFont="1" applyFill="1" applyBorder="1" applyAlignment="1" applyProtection="1">
      <alignment horizontal="center" vertical="center" wrapText="1" readingOrder="1"/>
    </xf>
    <xf numFmtId="4" fontId="22" fillId="3" borderId="16" xfId="0" applyNumberFormat="1" applyFont="1" applyFill="1" applyBorder="1" applyAlignment="1" applyProtection="1">
      <alignment horizontal="center" vertical="center" wrapText="1" readingOrder="1"/>
    </xf>
    <xf numFmtId="9" fontId="22" fillId="3" borderId="16" xfId="0" applyNumberFormat="1" applyFont="1" applyFill="1" applyBorder="1" applyAlignment="1" applyProtection="1">
      <alignment horizontal="center" vertical="center" wrapText="1" readingOrder="1"/>
    </xf>
    <xf numFmtId="3" fontId="22" fillId="3" borderId="16" xfId="0" applyNumberFormat="1" applyFont="1" applyFill="1" applyBorder="1" applyAlignment="1" applyProtection="1">
      <alignment horizontal="center" vertical="center" readingOrder="1"/>
    </xf>
    <xf numFmtId="4" fontId="22" fillId="3" borderId="16" xfId="0" applyNumberFormat="1" applyFont="1" applyFill="1" applyBorder="1" applyAlignment="1" applyProtection="1">
      <alignment horizontal="right" vertical="center"/>
    </xf>
    <xf numFmtId="4" fontId="22" fillId="3" borderId="17" xfId="0" applyNumberFormat="1" applyFont="1" applyFill="1" applyBorder="1" applyAlignment="1" applyProtection="1">
      <alignment vertical="center" readingOrder="1"/>
    </xf>
    <xf numFmtId="0" fontId="22" fillId="3" borderId="23" xfId="0" applyFont="1" applyFill="1" applyBorder="1" applyAlignment="1" applyProtection="1">
      <alignment vertical="center" wrapText="1" readingOrder="1"/>
    </xf>
    <xf numFmtId="2" fontId="22" fillId="3" borderId="23" xfId="0" applyNumberFormat="1" applyFont="1" applyFill="1" applyBorder="1" applyAlignment="1" applyProtection="1">
      <alignment vertical="center" wrapText="1" readingOrder="1"/>
    </xf>
    <xf numFmtId="9" fontId="22" fillId="3" borderId="10" xfId="0" applyNumberFormat="1" applyFont="1" applyFill="1" applyBorder="1" applyAlignment="1" applyProtection="1">
      <alignment horizontal="center" vertical="center" wrapText="1" readingOrder="1"/>
    </xf>
    <xf numFmtId="0" fontId="16" fillId="3" borderId="23" xfId="0" applyFont="1" applyFill="1" applyBorder="1" applyAlignment="1">
      <alignment vertical="center" readingOrder="1"/>
    </xf>
    <xf numFmtId="1" fontId="21" fillId="3" borderId="23" xfId="0" applyNumberFormat="1" applyFont="1" applyFill="1" applyBorder="1" applyAlignment="1" applyProtection="1">
      <alignment vertical="center" readingOrder="1"/>
    </xf>
    <xf numFmtId="4" fontId="22" fillId="3" borderId="13" xfId="0" applyNumberFormat="1" applyFont="1" applyFill="1" applyBorder="1" applyAlignment="1" applyProtection="1">
      <alignment horizontal="right" vertical="center"/>
    </xf>
    <xf numFmtId="0" fontId="18" fillId="3" borderId="22" xfId="0" applyFont="1" applyFill="1" applyBorder="1" applyAlignment="1" applyProtection="1">
      <alignment horizontal="center" vertical="center" readingOrder="1"/>
    </xf>
    <xf numFmtId="0" fontId="18" fillId="3" borderId="23" xfId="0" applyFont="1" applyFill="1" applyBorder="1" applyAlignment="1" applyProtection="1">
      <alignment horizontal="center" vertical="center" readingOrder="1"/>
    </xf>
    <xf numFmtId="0" fontId="2" fillId="3" borderId="23" xfId="0" applyFont="1" applyFill="1" applyBorder="1" applyAlignment="1">
      <alignment vertical="center" readingOrder="1"/>
    </xf>
    <xf numFmtId="0" fontId="16" fillId="3" borderId="22" xfId="0" applyFont="1" applyFill="1" applyBorder="1" applyAlignment="1" applyProtection="1">
      <alignment vertical="center" readingOrder="1"/>
    </xf>
    <xf numFmtId="0" fontId="17" fillId="3" borderId="23" xfId="0" applyFont="1" applyFill="1" applyBorder="1" applyAlignment="1" applyProtection="1">
      <alignment horizontal="center" vertical="center" readingOrder="1"/>
    </xf>
    <xf numFmtId="0" fontId="18" fillId="3" borderId="23" xfId="0" applyFont="1" applyFill="1" applyBorder="1" applyAlignment="1" applyProtection="1">
      <alignment horizontal="center" vertical="center" wrapText="1" readingOrder="1"/>
    </xf>
    <xf numFmtId="2" fontId="18" fillId="3" borderId="23" xfId="0" applyNumberFormat="1" applyFont="1" applyFill="1" applyBorder="1" applyAlignment="1" applyProtection="1">
      <alignment horizontal="center" vertical="center" wrapText="1" readingOrder="1"/>
    </xf>
    <xf numFmtId="4" fontId="18" fillId="3" borderId="23" xfId="0" applyNumberFormat="1" applyFont="1" applyFill="1" applyBorder="1" applyAlignment="1" applyProtection="1">
      <alignment horizontal="right" vertical="center" wrapText="1" readingOrder="1"/>
    </xf>
    <xf numFmtId="0" fontId="18" fillId="4" borderId="3" xfId="0" applyFont="1" applyFill="1" applyBorder="1" applyAlignment="1" applyProtection="1">
      <alignment horizontal="center" vertical="center" readingOrder="1"/>
    </xf>
    <xf numFmtId="0" fontId="18" fillId="4" borderId="16" xfId="0" applyFont="1" applyFill="1" applyBorder="1" applyAlignment="1" applyProtection="1">
      <alignment horizontal="center" vertical="center" wrapText="1" readingOrder="1"/>
    </xf>
    <xf numFmtId="0" fontId="18" fillId="4" borderId="0" xfId="0" applyFont="1" applyFill="1" applyBorder="1" applyAlignment="1" applyProtection="1">
      <alignment horizontal="center" vertical="center" wrapText="1" readingOrder="1"/>
    </xf>
    <xf numFmtId="0" fontId="18" fillId="4" borderId="26" xfId="0" applyFont="1" applyFill="1" applyBorder="1" applyAlignment="1" applyProtection="1">
      <alignment horizontal="left" vertical="center" readingOrder="1"/>
    </xf>
    <xf numFmtId="49" fontId="22" fillId="4" borderId="26" xfId="3" applyNumberFormat="1" applyFont="1" applyFill="1" applyBorder="1" applyAlignment="1" applyProtection="1">
      <alignment vertical="center" wrapText="1" readingOrder="1"/>
    </xf>
    <xf numFmtId="4" fontId="4" fillId="0" borderId="5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vertical="center" wrapText="1"/>
    </xf>
    <xf numFmtId="4" fontId="10" fillId="0" borderId="0" xfId="0" applyNumberFormat="1" applyFont="1" applyFill="1" applyBorder="1" applyAlignment="1" applyProtection="1">
      <alignment vertical="center" wrapText="1"/>
    </xf>
    <xf numFmtId="4" fontId="4" fillId="0" borderId="3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" fontId="40" fillId="0" borderId="3" xfId="0" applyNumberFormat="1" applyFont="1" applyFill="1" applyBorder="1" applyAlignment="1" applyProtection="1">
      <alignment horizontal="center" vertical="center" wrapText="1" readingOrder="1"/>
    </xf>
    <xf numFmtId="4" fontId="39" fillId="3" borderId="19" xfId="0" applyNumberFormat="1" applyFont="1" applyFill="1" applyBorder="1" applyAlignment="1" applyProtection="1">
      <alignment horizontal="left" vertical="center" wrapText="1" readingOrder="1"/>
    </xf>
    <xf numFmtId="4" fontId="40" fillId="0" borderId="16" xfId="0" applyNumberFormat="1" applyFont="1" applyFill="1" applyBorder="1" applyAlignment="1" applyProtection="1">
      <alignment horizontal="center" vertical="center" wrapText="1" readingOrder="1"/>
    </xf>
    <xf numFmtId="4" fontId="40" fillId="0" borderId="23" xfId="0" applyNumberFormat="1" applyFont="1" applyFill="1" applyBorder="1" applyAlignment="1" applyProtection="1">
      <alignment horizontal="center" vertical="center" textRotation="255" wrapText="1" readingOrder="1"/>
    </xf>
    <xf numFmtId="4" fontId="40" fillId="3" borderId="5" xfId="0" applyNumberFormat="1" applyFont="1" applyFill="1" applyBorder="1" applyAlignment="1" applyProtection="1">
      <alignment horizontal="center" vertical="center" textRotation="255" wrapText="1" readingOrder="1"/>
    </xf>
    <xf numFmtId="4" fontId="40" fillId="0" borderId="10" xfId="0" applyNumberFormat="1" applyFont="1" applyFill="1" applyBorder="1" applyAlignment="1" applyProtection="1">
      <alignment horizontal="center" vertical="center" textRotation="255" wrapText="1" readingOrder="1"/>
    </xf>
    <xf numFmtId="0" fontId="21" fillId="3" borderId="23" xfId="0" applyFont="1" applyFill="1" applyBorder="1" applyAlignment="1" applyProtection="1">
      <alignment horizontal="center" vertical="center" wrapText="1" readingOrder="1"/>
    </xf>
    <xf numFmtId="0" fontId="21" fillId="3" borderId="5" xfId="0" applyFont="1" applyFill="1" applyBorder="1" applyAlignment="1" applyProtection="1">
      <alignment horizontal="center" vertical="center" wrapText="1" readingOrder="1"/>
    </xf>
    <xf numFmtId="0" fontId="21" fillId="0" borderId="10" xfId="0" applyFont="1" applyFill="1" applyBorder="1" applyAlignment="1" applyProtection="1">
      <alignment horizontal="center" vertical="center" wrapText="1" readingOrder="1"/>
    </xf>
    <xf numFmtId="4" fontId="39" fillId="3" borderId="23" xfId="0" applyNumberFormat="1" applyFont="1" applyFill="1" applyBorder="1" applyAlignment="1" applyProtection="1">
      <alignment vertical="center" wrapText="1" readingOrder="1"/>
    </xf>
    <xf numFmtId="4" fontId="39" fillId="3" borderId="3" xfId="0" applyNumberFormat="1" applyFont="1" applyFill="1" applyBorder="1" applyAlignment="1" applyProtection="1">
      <alignment horizontal="left" vertical="center" wrapText="1" readingOrder="1"/>
    </xf>
    <xf numFmtId="4" fontId="21" fillId="0" borderId="16" xfId="0" applyNumberFormat="1" applyFont="1" applyFill="1" applyBorder="1" applyAlignment="1" applyProtection="1">
      <alignment horizontal="center" vertical="center" wrapText="1" readingOrder="1"/>
    </xf>
    <xf numFmtId="4" fontId="21" fillId="3" borderId="19" xfId="0" applyNumberFormat="1" applyFont="1" applyFill="1" applyBorder="1" applyAlignment="1" applyProtection="1">
      <alignment horizontal="center" vertical="center" wrapText="1" readingOrder="1"/>
    </xf>
    <xf numFmtId="4" fontId="21" fillId="3" borderId="23" xfId="0" applyNumberFormat="1" applyFont="1" applyFill="1" applyBorder="1" applyAlignment="1" applyProtection="1">
      <alignment horizontal="center" vertical="center" wrapText="1" readingOrder="1"/>
    </xf>
    <xf numFmtId="4" fontId="21" fillId="3" borderId="3" xfId="0" applyNumberFormat="1" applyFont="1" applyFill="1" applyBorder="1" applyAlignment="1" applyProtection="1">
      <alignment horizontal="center" vertical="center" wrapText="1" readingOrder="1"/>
    </xf>
    <xf numFmtId="4" fontId="21" fillId="0" borderId="0" xfId="0" applyNumberFormat="1" applyFont="1" applyFill="1" applyBorder="1" applyAlignment="1" applyProtection="1">
      <alignment horizontal="center" vertical="center" wrapText="1" readingOrder="1"/>
    </xf>
    <xf numFmtId="4" fontId="21" fillId="0" borderId="10" xfId="0" applyNumberFormat="1" applyFont="1" applyFill="1" applyBorder="1" applyAlignment="1" applyProtection="1">
      <alignment horizontal="center" vertical="center" wrapText="1" readingOrder="1"/>
    </xf>
    <xf numFmtId="4" fontId="21" fillId="3" borderId="26" xfId="0" applyNumberFormat="1" applyFont="1" applyFill="1" applyBorder="1" applyAlignment="1" applyProtection="1">
      <alignment horizontal="center" vertical="center" wrapText="1" readingOrder="1"/>
    </xf>
    <xf numFmtId="4" fontId="21" fillId="0" borderId="26" xfId="0" applyNumberFormat="1" applyFont="1" applyFill="1" applyBorder="1" applyAlignment="1" applyProtection="1">
      <alignment horizontal="center" vertical="center" wrapText="1" readingOrder="1"/>
    </xf>
    <xf numFmtId="4" fontId="21" fillId="3" borderId="16" xfId="0" applyNumberFormat="1" applyFont="1" applyFill="1" applyBorder="1" applyAlignment="1" applyProtection="1">
      <alignment horizontal="center" vertical="center" wrapText="1" readingOrder="1"/>
    </xf>
    <xf numFmtId="4" fontId="39" fillId="0" borderId="10" xfId="0" applyNumberFormat="1" applyFont="1" applyFill="1" applyBorder="1" applyAlignment="1" applyProtection="1">
      <alignment horizontal="center" vertical="center" textRotation="255" wrapText="1" readingOrder="1"/>
    </xf>
    <xf numFmtId="0" fontId="40" fillId="3" borderId="23" xfId="0" applyFont="1" applyFill="1" applyBorder="1" applyAlignment="1" applyProtection="1">
      <alignment horizontal="center" vertical="center" readingOrder="1"/>
    </xf>
    <xf numFmtId="4" fontId="21" fillId="0" borderId="10" xfId="0" applyNumberFormat="1" applyFont="1" applyFill="1" applyBorder="1" applyAlignment="1" applyProtection="1">
      <alignment horizontal="center" vertical="center" readingOrder="1"/>
    </xf>
    <xf numFmtId="4" fontId="4" fillId="0" borderId="3" xfId="0" applyNumberFormat="1" applyFont="1" applyFill="1" applyBorder="1" applyAlignment="1" applyProtection="1">
      <alignment horizontal="center" vertical="center" wrapText="1" readingOrder="1"/>
    </xf>
    <xf numFmtId="3" fontId="4" fillId="0" borderId="0" xfId="0" applyNumberFormat="1" applyFont="1" applyFill="1" applyAlignment="1" applyProtection="1">
      <alignment horizontal="center" vertical="center" readingOrder="1"/>
    </xf>
    <xf numFmtId="0" fontId="4" fillId="0" borderId="0" xfId="0" applyFont="1" applyFill="1" applyAlignment="1" applyProtection="1">
      <alignment vertical="center" wrapText="1" readingOrder="1"/>
    </xf>
    <xf numFmtId="0" fontId="4" fillId="0" borderId="0" xfId="0" applyFont="1" applyFill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center" vertical="center" textRotation="90" wrapText="1" readingOrder="1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8" fillId="3" borderId="23" xfId="0" applyFont="1" applyFill="1" applyBorder="1" applyAlignment="1" applyProtection="1">
      <alignment horizontal="center" vertical="center" readingOrder="1"/>
    </xf>
    <xf numFmtId="1" fontId="2" fillId="0" borderId="0" xfId="0" applyNumberFormat="1" applyFont="1" applyFill="1" applyAlignment="1" applyProtection="1">
      <alignment vertical="center"/>
    </xf>
    <xf numFmtId="0" fontId="18" fillId="3" borderId="23" xfId="0" applyFont="1" applyFill="1" applyBorder="1" applyAlignment="1" applyProtection="1">
      <alignment horizontal="center" vertical="center" readingOrder="1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vertical="center" wrapText="1"/>
    </xf>
    <xf numFmtId="0" fontId="9" fillId="5" borderId="0" xfId="0" applyFont="1" applyFill="1" applyAlignment="1" applyProtection="1">
      <alignment horizontal="center" vertical="center" wrapText="1"/>
    </xf>
    <xf numFmtId="0" fontId="41" fillId="5" borderId="0" xfId="0" applyFont="1" applyFill="1" applyAlignment="1" applyProtection="1">
      <alignment vertical="center" wrapText="1"/>
    </xf>
    <xf numFmtId="0" fontId="9" fillId="5" borderId="0" xfId="0" applyFont="1" applyFill="1" applyAlignment="1" applyProtection="1">
      <alignment horizontal="center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Protection="1"/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 vertical="center"/>
    </xf>
    <xf numFmtId="0" fontId="9" fillId="5" borderId="0" xfId="0" applyFont="1" applyFill="1" applyAlignment="1" applyProtection="1">
      <alignment vertical="center"/>
    </xf>
    <xf numFmtId="0" fontId="1" fillId="5" borderId="0" xfId="0" applyFont="1" applyFill="1" applyAlignment="1" applyProtection="1">
      <alignment vertical="center" wrapText="1"/>
    </xf>
    <xf numFmtId="0" fontId="1" fillId="5" borderId="0" xfId="0" applyFont="1" applyFill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41" fillId="5" borderId="0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/>
    </xf>
    <xf numFmtId="4" fontId="1" fillId="5" borderId="0" xfId="0" applyNumberFormat="1" applyFont="1" applyFill="1" applyBorder="1" applyAlignment="1" applyProtection="1">
      <alignment horizontal="right" vertical="center"/>
    </xf>
    <xf numFmtId="0" fontId="1" fillId="5" borderId="0" xfId="0" applyFont="1" applyFill="1" applyBorder="1" applyAlignment="1" applyProtection="1">
      <alignment vertical="center"/>
    </xf>
    <xf numFmtId="3" fontId="22" fillId="3" borderId="5" xfId="0" applyNumberFormat="1" applyFont="1" applyFill="1" applyBorder="1" applyAlignment="1" applyProtection="1">
      <alignment horizontal="center" vertical="center" readingOrder="1"/>
    </xf>
    <xf numFmtId="3" fontId="22" fillId="3" borderId="23" xfId="0" applyNumberFormat="1" applyFont="1" applyFill="1" applyBorder="1" applyAlignment="1" applyProtection="1">
      <alignment horizontal="center" vertical="center" readingOrder="1"/>
    </xf>
    <xf numFmtId="3" fontId="22" fillId="3" borderId="10" xfId="0" applyNumberFormat="1" applyFont="1" applyFill="1" applyBorder="1" applyAlignment="1" applyProtection="1">
      <alignment horizontal="center" vertical="center" readingOrder="1"/>
    </xf>
    <xf numFmtId="0" fontId="18" fillId="3" borderId="23" xfId="0" applyFont="1" applyFill="1" applyBorder="1" applyAlignment="1" applyProtection="1">
      <alignment horizontal="center" vertical="center" readingOrder="1"/>
    </xf>
    <xf numFmtId="0" fontId="22" fillId="0" borderId="10" xfId="7" applyNumberFormat="1" applyFont="1" applyFill="1" applyBorder="1" applyAlignment="1" applyProtection="1">
      <alignment vertical="center" wrapText="1" readingOrder="1"/>
    </xf>
    <xf numFmtId="0" fontId="22" fillId="0" borderId="10" xfId="7" applyNumberFormat="1" applyFont="1" applyFill="1" applyBorder="1" applyAlignment="1" applyProtection="1">
      <alignment horizontal="center" vertical="center" wrapText="1" readingOrder="1"/>
    </xf>
    <xf numFmtId="4" fontId="22" fillId="0" borderId="10" xfId="7" applyNumberFormat="1" applyFont="1" applyFill="1" applyBorder="1" applyAlignment="1" applyProtection="1">
      <alignment horizontal="center" vertical="center" wrapText="1" readingOrder="1"/>
    </xf>
    <xf numFmtId="1" fontId="22" fillId="0" borderId="10" xfId="7" applyNumberFormat="1" applyFont="1" applyFill="1" applyBorder="1" applyAlignment="1" applyProtection="1">
      <alignment vertical="center" readingOrder="1"/>
    </xf>
    <xf numFmtId="1" fontId="25" fillId="0" borderId="10" xfId="7" applyNumberFormat="1" applyFont="1" applyFill="1" applyBorder="1" applyAlignment="1" applyProtection="1">
      <alignment horizontal="center" vertical="center" readingOrder="1"/>
    </xf>
    <xf numFmtId="1" fontId="22" fillId="0" borderId="10" xfId="7" applyNumberFormat="1" applyFont="1" applyFill="1" applyBorder="1" applyAlignment="1" applyProtection="1">
      <alignment horizontal="center" vertical="center" wrapText="1" readingOrder="1"/>
    </xf>
    <xf numFmtId="0" fontId="5" fillId="0" borderId="0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49" fontId="5" fillId="0" borderId="3" xfId="0" applyNumberFormat="1" applyFont="1" applyFill="1" applyBorder="1" applyAlignment="1" applyProtection="1">
      <alignment horizontal="left"/>
      <protection locked="0"/>
    </xf>
    <xf numFmtId="14" fontId="30" fillId="0" borderId="3" xfId="4" applyNumberFormat="1" applyFont="1" applyFill="1" applyBorder="1" applyAlignment="1" applyProtection="1">
      <alignment horizontal="center"/>
    </xf>
    <xf numFmtId="14" fontId="30" fillId="0" borderId="2" xfId="4" applyNumberFormat="1" applyFont="1" applyFill="1" applyBorder="1" applyAlignment="1" applyProtection="1">
      <alignment horizontal="center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vertical="center"/>
    </xf>
    <xf numFmtId="0" fontId="0" fillId="0" borderId="0" xfId="0" applyAlignment="1"/>
    <xf numFmtId="0" fontId="22" fillId="0" borderId="28" xfId="0" applyFont="1" applyFill="1" applyBorder="1" applyAlignment="1" applyProtection="1">
      <alignment horizontal="center" vertical="center" readingOrder="1"/>
    </xf>
    <xf numFmtId="0" fontId="22" fillId="0" borderId="29" xfId="0" applyFont="1" applyFill="1" applyBorder="1" applyAlignment="1" applyProtection="1">
      <alignment horizontal="center" vertical="center" readingOrder="1"/>
    </xf>
    <xf numFmtId="0" fontId="18" fillId="3" borderId="23" xfId="0" applyFont="1" applyFill="1" applyBorder="1" applyAlignment="1" applyProtection="1">
      <alignment horizontal="center" vertical="center" readingOrder="1"/>
    </xf>
    <xf numFmtId="0" fontId="22" fillId="0" borderId="30" xfId="0" applyFont="1" applyFill="1" applyBorder="1" applyAlignment="1" applyProtection="1">
      <alignment horizontal="center" vertical="center" readingOrder="1"/>
    </xf>
    <xf numFmtId="0" fontId="22" fillId="0" borderId="31" xfId="0" applyFont="1" applyFill="1" applyBorder="1" applyAlignment="1" applyProtection="1">
      <alignment horizontal="center" vertical="center" readingOrder="1"/>
    </xf>
    <xf numFmtId="0" fontId="19" fillId="3" borderId="23" xfId="0" applyFont="1" applyFill="1" applyBorder="1" applyAlignment="1" applyProtection="1">
      <alignment horizontal="center" vertical="center" readingOrder="1"/>
    </xf>
    <xf numFmtId="0" fontId="1" fillId="3" borderId="23" xfId="0" applyFont="1" applyFill="1" applyBorder="1" applyAlignment="1">
      <alignment horizontal="center" vertical="center" readingOrder="1"/>
    </xf>
    <xf numFmtId="1" fontId="2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164" fontId="29" fillId="0" borderId="0" xfId="4" applyNumberFormat="1" applyFont="1" applyFill="1" applyBorder="1" applyAlignment="1" applyProtection="1">
      <alignment horizontal="center"/>
    </xf>
    <xf numFmtId="164" fontId="29" fillId="0" borderId="1" xfId="4" applyNumberFormat="1" applyFont="1" applyFill="1" applyBorder="1" applyAlignment="1" applyProtection="1">
      <alignment horizontal="center"/>
    </xf>
    <xf numFmtId="49" fontId="33" fillId="0" borderId="22" xfId="4" applyNumberFormat="1" applyFont="1" applyFill="1" applyBorder="1" applyAlignment="1" applyProtection="1">
      <alignment horizontal="center"/>
      <protection locked="0"/>
    </xf>
    <xf numFmtId="49" fontId="33" fillId="0" borderId="24" xfId="4" applyNumberFormat="1" applyFont="1" applyFill="1" applyBorder="1" applyAlignment="1" applyProtection="1">
      <alignment horizontal="center"/>
      <protection locked="0"/>
    </xf>
    <xf numFmtId="14" fontId="29" fillId="0" borderId="0" xfId="4" applyNumberFormat="1" applyFont="1" applyFill="1" applyBorder="1" applyAlignment="1" applyProtection="1">
      <alignment horizontal="center"/>
    </xf>
    <xf numFmtId="14" fontId="29" fillId="0" borderId="1" xfId="4" applyNumberFormat="1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 vertical="center" readingOrder="1"/>
    </xf>
    <xf numFmtId="0" fontId="7" fillId="0" borderId="23" xfId="0" applyFont="1" applyFill="1" applyBorder="1" applyAlignment="1" applyProtection="1">
      <alignment horizontal="center" vertical="center" readingOrder="1"/>
    </xf>
    <xf numFmtId="0" fontId="7" fillId="0" borderId="24" xfId="0" applyFont="1" applyFill="1" applyBorder="1" applyAlignment="1" applyProtection="1">
      <alignment horizontal="center" vertical="center" readingOrder="1"/>
    </xf>
    <xf numFmtId="49" fontId="2" fillId="5" borderId="0" xfId="0" applyNumberFormat="1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9">
    <cellStyle name="Normal 2" xfId="1"/>
    <cellStyle name="Normal 2 15" xfId="2"/>
    <cellStyle name="Normal 2 15 2" xfId="7"/>
    <cellStyle name="Normal 2 16" xfId="3"/>
    <cellStyle name="Normal 2 16 2" xfId="8"/>
    <cellStyle name="Normal 2 2" xfId="6"/>
    <cellStyle name="Normal 3" xfId="5"/>
    <cellStyle name="Normalno" xfId="0" builtinId="0"/>
    <cellStyle name="Postotak" xfId="4" builtinId="5"/>
  </cellStyles>
  <dxfs count="0"/>
  <tableStyles count="0" defaultTableStyle="TableStyleMedium9" defaultPivotStyle="PivotStyleLight16"/>
  <colors>
    <mruColors>
      <color rgb="FF99FF6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342900</xdr:colOff>
          <xdr:row>274</xdr:row>
          <xdr:rowOff>106680</xdr:rowOff>
        </xdr:from>
        <xdr:to>
          <xdr:col>3</xdr:col>
          <xdr:colOff>1737360</xdr:colOff>
          <xdr:row>281</xdr:row>
          <xdr:rowOff>22860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hr-HR" sz="1400" b="1" i="1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Pripremi za ispis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952500</xdr:colOff>
          <xdr:row>2</xdr:row>
          <xdr:rowOff>60960</xdr:rowOff>
        </xdr:from>
        <xdr:to>
          <xdr:col>5</xdr:col>
          <xdr:colOff>121920</xdr:colOff>
          <xdr:row>4</xdr:row>
          <xdr:rowOff>30480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000" b="1" i="1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Pošalji na prodaja@naklada-ljevak.hr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342900</xdr:colOff>
          <xdr:row>28</xdr:row>
          <xdr:rowOff>106680</xdr:rowOff>
        </xdr:from>
        <xdr:to>
          <xdr:col>3</xdr:col>
          <xdr:colOff>1737360</xdr:colOff>
          <xdr:row>34</xdr:row>
          <xdr:rowOff>22860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hr-HR" sz="1400" b="1" i="1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Pripremi za ispis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952500</xdr:colOff>
          <xdr:row>2</xdr:row>
          <xdr:rowOff>60960</xdr:rowOff>
        </xdr:from>
        <xdr:to>
          <xdr:col>5</xdr:col>
          <xdr:colOff>121920</xdr:colOff>
          <xdr:row>4</xdr:row>
          <xdr:rowOff>30480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000" b="1" i="1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Pošalji na prodaja@naklada-ljevak.hr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T297"/>
  <sheetViews>
    <sheetView showGridLines="0" tabSelected="1" view="pageBreakPreview" topLeftCell="A175" zoomScale="148" zoomScaleNormal="100" zoomScaleSheetLayoutView="148" workbookViewId="0">
      <selection activeCell="N255" sqref="N255"/>
    </sheetView>
  </sheetViews>
  <sheetFormatPr defaultColWidth="9.109375" defaultRowHeight="13.8"/>
  <cols>
    <col min="1" max="1" width="12.6640625" style="11" customWidth="1"/>
    <col min="2" max="2" width="4.33203125" style="263" customWidth="1"/>
    <col min="3" max="3" width="4.33203125" style="264" customWidth="1"/>
    <col min="4" max="4" width="34.109375" style="159" customWidth="1"/>
    <col min="5" max="5" width="22.6640625" style="159" customWidth="1"/>
    <col min="6" max="6" width="10.33203125" style="159" bestFit="1" customWidth="1"/>
    <col min="7" max="7" width="5.44140625" style="159" hidden="1" customWidth="1"/>
    <col min="8" max="8" width="5.33203125" style="159" hidden="1" customWidth="1"/>
    <col min="9" max="9" width="4.33203125" style="159" customWidth="1"/>
    <col min="10" max="10" width="5.109375" style="159" hidden="1" customWidth="1"/>
    <col min="11" max="11" width="2.33203125" style="433" bestFit="1" customWidth="1"/>
    <col min="12" max="12" width="6.33203125" style="159" customWidth="1"/>
    <col min="13" max="13" width="4.5546875" style="238" customWidth="1"/>
    <col min="14" max="14" width="5.44140625" style="239" customWidth="1"/>
    <col min="15" max="15" width="6.44140625" style="240" hidden="1" customWidth="1"/>
    <col min="16" max="16" width="9" style="257" customWidth="1"/>
    <col min="17" max="17" width="9.109375" style="106"/>
    <col min="18" max="18" width="9.109375" style="107"/>
    <col min="19" max="16384" width="9.109375" style="106"/>
  </cols>
  <sheetData>
    <row r="1" spans="1:18">
      <c r="A1" s="1" t="s">
        <v>77</v>
      </c>
      <c r="B1" s="97"/>
      <c r="C1" s="98"/>
      <c r="D1" s="99"/>
      <c r="E1" s="100"/>
      <c r="F1" s="99"/>
      <c r="G1" s="101"/>
      <c r="H1" s="101"/>
      <c r="I1" s="99"/>
      <c r="J1" s="102"/>
      <c r="K1" s="402"/>
      <c r="L1" s="99"/>
      <c r="M1" s="100"/>
      <c r="N1" s="103"/>
      <c r="O1" s="104"/>
      <c r="P1" s="105" t="s">
        <v>103</v>
      </c>
    </row>
    <row r="2" spans="1:18">
      <c r="A2" s="2" t="s">
        <v>51</v>
      </c>
      <c r="B2" s="108"/>
      <c r="C2" s="109"/>
      <c r="D2" s="110"/>
      <c r="E2" s="110"/>
      <c r="F2" s="110"/>
      <c r="G2" s="111"/>
      <c r="H2" s="111"/>
      <c r="I2" s="110"/>
      <c r="J2" s="112"/>
      <c r="K2" s="403"/>
      <c r="L2" s="110"/>
      <c r="M2" s="113"/>
      <c r="N2" s="114"/>
      <c r="O2" s="115"/>
      <c r="P2" s="116" t="s">
        <v>104</v>
      </c>
    </row>
    <row r="3" spans="1:18">
      <c r="A3" s="2" t="s">
        <v>52</v>
      </c>
      <c r="B3" s="108"/>
      <c r="C3" s="109"/>
      <c r="D3" s="110"/>
      <c r="E3" s="110"/>
      <c r="F3" s="110"/>
      <c r="G3" s="111"/>
      <c r="H3" s="111"/>
      <c r="I3" s="110"/>
      <c r="J3" s="112"/>
      <c r="K3" s="403"/>
      <c r="L3" s="110"/>
      <c r="M3" s="113"/>
      <c r="N3" s="114"/>
      <c r="O3" s="115"/>
      <c r="P3" s="116"/>
    </row>
    <row r="4" spans="1:18" s="126" customFormat="1">
      <c r="A4" s="2"/>
      <c r="B4" s="117"/>
      <c r="C4" s="118"/>
      <c r="D4" s="119"/>
      <c r="E4" s="120"/>
      <c r="F4" s="119"/>
      <c r="G4" s="121"/>
      <c r="H4" s="121"/>
      <c r="I4" s="119"/>
      <c r="J4" s="122"/>
      <c r="K4" s="404"/>
      <c r="L4" s="119"/>
      <c r="M4" s="123"/>
      <c r="N4" s="124"/>
      <c r="O4" s="125"/>
      <c r="P4" s="116" t="s">
        <v>21</v>
      </c>
      <c r="R4" s="127"/>
    </row>
    <row r="5" spans="1:18" s="126" customFormat="1">
      <c r="A5" s="2"/>
      <c r="B5" s="117"/>
      <c r="C5" s="118"/>
      <c r="D5" s="119"/>
      <c r="E5" s="120"/>
      <c r="F5" s="119"/>
      <c r="G5" s="121"/>
      <c r="H5" s="121"/>
      <c r="I5" s="119"/>
      <c r="J5" s="122"/>
      <c r="K5" s="404"/>
      <c r="L5" s="119"/>
      <c r="M5" s="123"/>
      <c r="N5" s="124"/>
      <c r="O5" s="125"/>
      <c r="P5" s="116"/>
      <c r="R5" s="127"/>
    </row>
    <row r="6" spans="1:18">
      <c r="A6" s="3"/>
      <c r="B6" s="128"/>
      <c r="C6" s="129"/>
      <c r="D6" s="130"/>
      <c r="E6" s="130"/>
      <c r="F6" s="130"/>
      <c r="G6" s="131"/>
      <c r="H6" s="131"/>
      <c r="I6" s="130"/>
      <c r="J6" s="132"/>
      <c r="K6" s="405"/>
      <c r="L6" s="130"/>
      <c r="M6" s="133"/>
      <c r="N6" s="134"/>
      <c r="O6" s="135"/>
      <c r="P6" s="136"/>
    </row>
    <row r="7" spans="1:18">
      <c r="A7" s="4"/>
      <c r="B7" s="108"/>
      <c r="C7" s="109"/>
      <c r="D7" s="96"/>
      <c r="E7" s="472"/>
      <c r="F7" s="472"/>
      <c r="G7" s="472"/>
      <c r="H7" s="472"/>
      <c r="I7" s="472"/>
      <c r="J7" s="472"/>
      <c r="K7" s="406"/>
      <c r="L7" s="110"/>
      <c r="M7" s="113"/>
      <c r="N7" s="114"/>
      <c r="O7" s="115"/>
      <c r="P7" s="137"/>
    </row>
    <row r="8" spans="1:18" ht="13.2">
      <c r="A8" s="5" t="s">
        <v>46</v>
      </c>
      <c r="B8" s="492"/>
      <c r="C8" s="493"/>
      <c r="D8" s="96" t="s">
        <v>22</v>
      </c>
      <c r="E8" s="473"/>
      <c r="F8" s="473"/>
      <c r="G8" s="473"/>
      <c r="H8" s="473"/>
      <c r="I8" s="473"/>
      <c r="J8" s="473"/>
      <c r="K8" s="406"/>
      <c r="L8" s="110"/>
      <c r="M8" s="138" t="s">
        <v>76</v>
      </c>
      <c r="N8" s="139"/>
      <c r="O8" s="140"/>
      <c r="P8" s="141"/>
    </row>
    <row r="9" spans="1:18">
      <c r="A9" s="4"/>
      <c r="B9" s="108"/>
      <c r="C9" s="109"/>
      <c r="D9" s="96"/>
      <c r="E9" s="472"/>
      <c r="F9" s="472"/>
      <c r="G9" s="472"/>
      <c r="H9" s="472"/>
      <c r="I9" s="472"/>
      <c r="J9" s="472"/>
      <c r="K9" s="406"/>
      <c r="L9" s="110"/>
      <c r="M9" s="142"/>
      <c r="N9" s="143"/>
      <c r="O9" s="144"/>
      <c r="P9" s="145"/>
    </row>
    <row r="10" spans="1:18">
      <c r="A10" s="4"/>
      <c r="B10" s="108"/>
      <c r="C10" s="109"/>
      <c r="D10" s="96" t="s">
        <v>23</v>
      </c>
      <c r="E10" s="473"/>
      <c r="F10" s="473"/>
      <c r="G10" s="473"/>
      <c r="H10" s="473"/>
      <c r="I10" s="473"/>
      <c r="J10" s="473"/>
      <c r="K10" s="406"/>
      <c r="L10" s="110"/>
      <c r="M10" s="442"/>
      <c r="N10" s="494"/>
      <c r="O10" s="494"/>
      <c r="P10" s="495"/>
    </row>
    <row r="11" spans="1:18">
      <c r="A11" s="4"/>
      <c r="B11" s="108"/>
      <c r="C11" s="109"/>
      <c r="D11" s="96"/>
      <c r="E11" s="472"/>
      <c r="F11" s="472"/>
      <c r="G11" s="472"/>
      <c r="H11" s="472"/>
      <c r="I11" s="472"/>
      <c r="J11" s="472"/>
      <c r="K11" s="406"/>
      <c r="L11" s="110"/>
      <c r="M11" s="147"/>
      <c r="N11" s="139"/>
      <c r="O11" s="140"/>
      <c r="P11" s="148"/>
    </row>
    <row r="12" spans="1:18">
      <c r="A12" s="4"/>
      <c r="B12" s="108"/>
      <c r="C12" s="109"/>
      <c r="D12" s="96" t="s">
        <v>50</v>
      </c>
      <c r="E12" s="473"/>
      <c r="F12" s="473"/>
      <c r="G12" s="473"/>
      <c r="H12" s="473"/>
      <c r="I12" s="473"/>
      <c r="J12" s="473"/>
      <c r="K12" s="406"/>
      <c r="L12" s="110"/>
      <c r="M12" s="146" t="s">
        <v>160</v>
      </c>
      <c r="N12" s="490" t="s">
        <v>435</v>
      </c>
      <c r="O12" s="490"/>
      <c r="P12" s="491"/>
    </row>
    <row r="13" spans="1:18">
      <c r="A13" s="4"/>
      <c r="B13" s="108"/>
      <c r="C13" s="109"/>
      <c r="D13" s="96"/>
      <c r="E13" s="472"/>
      <c r="F13" s="472"/>
      <c r="G13" s="472"/>
      <c r="H13" s="472"/>
      <c r="I13" s="472"/>
      <c r="J13" s="472"/>
      <c r="K13" s="406"/>
      <c r="L13" s="110"/>
      <c r="M13" s="113"/>
      <c r="N13" s="149"/>
      <c r="O13" s="150"/>
      <c r="P13" s="151"/>
    </row>
    <row r="14" spans="1:18">
      <c r="A14" s="4"/>
      <c r="B14" s="108"/>
      <c r="C14" s="109"/>
      <c r="D14" s="96" t="s">
        <v>24</v>
      </c>
      <c r="E14" s="473"/>
      <c r="F14" s="473"/>
      <c r="G14" s="473"/>
      <c r="H14" s="473"/>
      <c r="I14" s="473"/>
      <c r="J14" s="473"/>
      <c r="K14" s="406"/>
      <c r="L14" s="110"/>
      <c r="M14" s="152"/>
      <c r="N14" s="500"/>
      <c r="O14" s="500"/>
      <c r="P14" s="501"/>
    </row>
    <row r="15" spans="1:18">
      <c r="A15" s="4"/>
      <c r="B15" s="108"/>
      <c r="C15" s="109"/>
      <c r="D15" s="96"/>
      <c r="E15" s="472"/>
      <c r="F15" s="472"/>
      <c r="G15" s="472"/>
      <c r="H15" s="472"/>
      <c r="I15" s="472"/>
      <c r="J15" s="472"/>
      <c r="K15" s="406"/>
      <c r="L15" s="110"/>
      <c r="M15" s="113"/>
      <c r="N15" s="149"/>
      <c r="O15" s="150"/>
      <c r="P15" s="151"/>
    </row>
    <row r="16" spans="1:18">
      <c r="A16" s="4"/>
      <c r="B16" s="108"/>
      <c r="C16" s="109"/>
      <c r="D16" s="96" t="s">
        <v>25</v>
      </c>
      <c r="E16" s="473"/>
      <c r="F16" s="473"/>
      <c r="G16" s="473"/>
      <c r="H16" s="473"/>
      <c r="I16" s="473"/>
      <c r="J16" s="473"/>
      <c r="K16" s="406"/>
      <c r="L16" s="110"/>
      <c r="M16" s="142" t="s">
        <v>26</v>
      </c>
      <c r="N16" s="474">
        <f ca="1">NOW()</f>
        <v>44384.592024768521</v>
      </c>
      <c r="O16" s="474"/>
      <c r="P16" s="475"/>
    </row>
    <row r="17" spans="1:18">
      <c r="A17" s="4"/>
      <c r="B17" s="108"/>
      <c r="C17" s="109"/>
      <c r="D17" s="96"/>
      <c r="E17" s="153"/>
      <c r="F17" s="110"/>
      <c r="G17" s="111"/>
      <c r="H17" s="111"/>
      <c r="I17" s="110"/>
      <c r="J17" s="112"/>
      <c r="K17" s="403"/>
      <c r="L17" s="110"/>
      <c r="M17" s="142"/>
      <c r="N17" s="143"/>
      <c r="O17" s="144"/>
      <c r="P17" s="145"/>
    </row>
    <row r="18" spans="1:18">
      <c r="A18" s="4"/>
      <c r="B18" s="108"/>
      <c r="C18" s="109"/>
      <c r="D18" s="96"/>
      <c r="E18" s="153"/>
      <c r="F18" s="110"/>
      <c r="G18" s="111"/>
      <c r="H18" s="111"/>
      <c r="I18" s="110"/>
      <c r="J18" s="112"/>
      <c r="K18" s="403"/>
      <c r="L18" s="110"/>
      <c r="M18" s="142"/>
      <c r="N18" s="143"/>
      <c r="O18" s="144"/>
      <c r="P18" s="145"/>
    </row>
    <row r="19" spans="1:18">
      <c r="A19" s="4"/>
      <c r="B19" s="108"/>
      <c r="C19" s="109"/>
      <c r="D19" s="96" t="s">
        <v>43</v>
      </c>
      <c r="E19" s="154" t="s">
        <v>47</v>
      </c>
      <c r="F19" s="155"/>
      <c r="G19" s="156"/>
      <c r="H19" s="156"/>
      <c r="I19" s="119"/>
      <c r="J19" s="112"/>
      <c r="K19" s="403"/>
      <c r="L19" s="110"/>
      <c r="M19" s="113"/>
      <c r="N19" s="157"/>
      <c r="O19" s="158"/>
      <c r="P19" s="145"/>
    </row>
    <row r="20" spans="1:18">
      <c r="A20" s="4"/>
      <c r="B20" s="108"/>
      <c r="C20" s="109"/>
      <c r="D20" s="153"/>
      <c r="E20" s="154" t="s">
        <v>78</v>
      </c>
      <c r="F20" s="119"/>
      <c r="G20" s="121"/>
      <c r="H20" s="121"/>
      <c r="I20" s="476"/>
      <c r="J20" s="477"/>
      <c r="K20" s="477"/>
      <c r="L20" s="478"/>
      <c r="M20" s="113"/>
      <c r="N20" s="157"/>
      <c r="O20" s="158"/>
      <c r="P20" s="145"/>
    </row>
    <row r="21" spans="1:18">
      <c r="A21" s="4"/>
      <c r="B21" s="108"/>
      <c r="C21" s="109"/>
      <c r="D21" s="96"/>
      <c r="F21" s="155"/>
      <c r="G21" s="156"/>
      <c r="H21" s="156"/>
      <c r="I21" s="119"/>
      <c r="J21" s="112"/>
      <c r="K21" s="403"/>
      <c r="L21" s="110"/>
      <c r="M21" s="113"/>
      <c r="N21" s="160"/>
      <c r="O21" s="158"/>
      <c r="P21" s="145"/>
    </row>
    <row r="22" spans="1:18">
      <c r="A22" s="4"/>
      <c r="B22" s="108"/>
      <c r="C22" s="109"/>
      <c r="D22" s="96"/>
      <c r="E22" s="161"/>
      <c r="F22" s="110"/>
      <c r="G22" s="111"/>
      <c r="H22" s="111"/>
      <c r="I22" s="110"/>
      <c r="J22" s="112"/>
      <c r="K22" s="403"/>
      <c r="L22" s="110"/>
      <c r="M22" s="113"/>
      <c r="N22" s="162"/>
      <c r="O22" s="158"/>
      <c r="P22" s="145"/>
    </row>
    <row r="23" spans="1:18">
      <c r="A23" s="4"/>
      <c r="B23" s="108"/>
      <c r="C23" s="109"/>
      <c r="D23" s="96" t="s">
        <v>44</v>
      </c>
      <c r="E23" s="154" t="s">
        <v>45</v>
      </c>
      <c r="F23" s="155"/>
      <c r="G23" s="156"/>
      <c r="H23" s="156"/>
      <c r="I23" s="119"/>
      <c r="J23" s="112"/>
      <c r="K23" s="403"/>
      <c r="L23" s="110"/>
      <c r="M23" s="113"/>
      <c r="N23" s="163"/>
      <c r="O23" s="158"/>
      <c r="P23" s="145"/>
    </row>
    <row r="24" spans="1:18">
      <c r="A24" s="4"/>
      <c r="B24" s="108"/>
      <c r="C24" s="109"/>
      <c r="D24" s="153"/>
      <c r="E24" s="154" t="s">
        <v>436</v>
      </c>
      <c r="F24" s="119"/>
      <c r="G24" s="121"/>
      <c r="H24" s="121"/>
      <c r="I24" s="119"/>
      <c r="J24" s="112"/>
      <c r="K24" s="403"/>
      <c r="L24" s="110"/>
      <c r="M24" s="113"/>
      <c r="N24" s="163"/>
      <c r="O24" s="158"/>
      <c r="P24" s="145"/>
    </row>
    <row r="25" spans="1:18">
      <c r="A25" s="3"/>
      <c r="B25" s="128"/>
      <c r="C25" s="129"/>
      <c r="D25" s="130"/>
      <c r="E25" s="130"/>
      <c r="F25" s="130"/>
      <c r="G25" s="131"/>
      <c r="H25" s="131"/>
      <c r="I25" s="130"/>
      <c r="J25" s="132"/>
      <c r="K25" s="405"/>
      <c r="L25" s="130"/>
      <c r="M25" s="164"/>
      <c r="N25" s="165"/>
      <c r="O25" s="166"/>
      <c r="P25" s="167"/>
    </row>
    <row r="26" spans="1:18" s="168" customFormat="1" ht="20.399999999999999">
      <c r="A26" s="496" t="s">
        <v>350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8"/>
      <c r="R26" s="169"/>
    </row>
    <row r="27" spans="1:18" s="13" customFormat="1" ht="27.6">
      <c r="A27" s="65" t="s">
        <v>27</v>
      </c>
      <c r="B27" s="66" t="s">
        <v>53</v>
      </c>
      <c r="C27" s="66" t="s">
        <v>54</v>
      </c>
      <c r="D27" s="66" t="s">
        <v>1</v>
      </c>
      <c r="E27" s="66" t="s">
        <v>2</v>
      </c>
      <c r="F27" s="66" t="s">
        <v>3</v>
      </c>
      <c r="G27" s="67" t="s">
        <v>38</v>
      </c>
      <c r="H27" s="67" t="s">
        <v>55</v>
      </c>
      <c r="I27" s="66" t="s">
        <v>39</v>
      </c>
      <c r="J27" s="68" t="s">
        <v>56</v>
      </c>
      <c r="K27" s="436" t="s">
        <v>108</v>
      </c>
      <c r="L27" s="68" t="s">
        <v>4</v>
      </c>
      <c r="M27" s="66" t="s">
        <v>29</v>
      </c>
      <c r="N27" s="69" t="s">
        <v>28</v>
      </c>
      <c r="O27" s="70" t="s">
        <v>57</v>
      </c>
      <c r="P27" s="71" t="s">
        <v>30</v>
      </c>
      <c r="R27" s="14"/>
    </row>
    <row r="28" spans="1:18" s="13" customFormat="1" ht="14.4">
      <c r="A28" s="15"/>
      <c r="B28" s="16"/>
      <c r="C28" s="16"/>
      <c r="D28" s="18"/>
      <c r="E28" s="397" t="s">
        <v>0</v>
      </c>
      <c r="F28" s="18"/>
      <c r="G28" s="17"/>
      <c r="H28" s="17"/>
      <c r="I28" s="18"/>
      <c r="J28" s="78"/>
      <c r="K28" s="407"/>
      <c r="L28" s="18"/>
      <c r="M28" s="18"/>
      <c r="N28" s="79"/>
      <c r="O28" s="80"/>
      <c r="P28" s="81"/>
      <c r="R28" s="14"/>
    </row>
    <row r="29" spans="1:18" s="13" customFormat="1">
      <c r="A29" s="267"/>
      <c r="B29" s="268"/>
      <c r="C29" s="269"/>
      <c r="D29" s="270" t="s">
        <v>105</v>
      </c>
      <c r="E29" s="271"/>
      <c r="F29" s="271"/>
      <c r="G29" s="272"/>
      <c r="H29" s="272"/>
      <c r="I29" s="271"/>
      <c r="J29" s="273"/>
      <c r="K29" s="408"/>
      <c r="L29" s="271"/>
      <c r="M29" s="271"/>
      <c r="N29" s="274"/>
      <c r="O29" s="275"/>
      <c r="P29" s="276"/>
      <c r="R29" s="14"/>
    </row>
    <row r="30" spans="1:18" s="13" customFormat="1" ht="14.4">
      <c r="A30" s="170"/>
      <c r="B30" s="171"/>
      <c r="C30" s="171"/>
      <c r="D30" s="172"/>
      <c r="E30" s="398" t="s">
        <v>161</v>
      </c>
      <c r="F30" s="172"/>
      <c r="G30" s="173"/>
      <c r="H30" s="173"/>
      <c r="I30" s="172"/>
      <c r="J30" s="174"/>
      <c r="K30" s="409"/>
      <c r="L30" s="172"/>
      <c r="M30" s="172"/>
      <c r="N30" s="175"/>
      <c r="O30" s="176"/>
      <c r="P30" s="177"/>
      <c r="R30" s="14"/>
    </row>
    <row r="31" spans="1:18" s="13" customFormat="1" ht="30.6">
      <c r="A31" s="19">
        <v>9789533552712</v>
      </c>
      <c r="B31" s="20">
        <v>6036</v>
      </c>
      <c r="C31" s="481">
        <v>3872</v>
      </c>
      <c r="D31" s="21" t="s">
        <v>162</v>
      </c>
      <c r="E31" s="21" t="s">
        <v>106</v>
      </c>
      <c r="F31" s="21" t="s">
        <v>107</v>
      </c>
      <c r="G31" s="22">
        <v>0.34</v>
      </c>
      <c r="H31" s="22">
        <f>G31*N31</f>
        <v>0</v>
      </c>
      <c r="I31" s="77" t="s">
        <v>20</v>
      </c>
      <c r="J31" s="23">
        <f>L31/1.05</f>
        <v>61.904761904761905</v>
      </c>
      <c r="K31" s="410"/>
      <c r="L31" s="24">
        <v>65</v>
      </c>
      <c r="M31" s="25">
        <f>IF(M$14&lt;&gt;"",0%,IF(M$12&lt;&gt;"",0%,IF(M$10&lt;&gt;"",IF(N$19&lt;&gt;"",13%,10%),0%)))</f>
        <v>0</v>
      </c>
      <c r="N31" s="26"/>
      <c r="O31" s="27">
        <f>L31*M31*N31</f>
        <v>0</v>
      </c>
      <c r="P31" s="28">
        <f>L31*N31</f>
        <v>0</v>
      </c>
      <c r="R31" s="14"/>
    </row>
    <row r="32" spans="1:18" s="34" customFormat="1" ht="30.6">
      <c r="A32" s="29">
        <v>9789533552729</v>
      </c>
      <c r="B32" s="30">
        <v>6037</v>
      </c>
      <c r="C32" s="482"/>
      <c r="D32" s="21" t="s">
        <v>163</v>
      </c>
      <c r="E32" s="21" t="s">
        <v>106</v>
      </c>
      <c r="F32" s="21" t="s">
        <v>107</v>
      </c>
      <c r="G32" s="22">
        <v>0.29499999999999998</v>
      </c>
      <c r="H32" s="22">
        <f>G32*N32</f>
        <v>0</v>
      </c>
      <c r="I32" s="77" t="s">
        <v>20</v>
      </c>
      <c r="J32" s="23">
        <f>L32/1.05</f>
        <v>80</v>
      </c>
      <c r="K32" s="410"/>
      <c r="L32" s="24">
        <v>84</v>
      </c>
      <c r="M32" s="25">
        <f>IF(M$14&lt;&gt;"",0%,IF(M$12&lt;&gt;"",0%,IF(M$10&lt;&gt;"",IF(N$19&lt;&gt;"",13%,10%),0%)))</f>
        <v>0</v>
      </c>
      <c r="N32" s="31"/>
      <c r="O32" s="32">
        <f>L32*M32*N32</f>
        <v>0</v>
      </c>
      <c r="P32" s="33">
        <f>L32*N32</f>
        <v>0</v>
      </c>
      <c r="R32" s="35"/>
    </row>
    <row r="33" spans="1:18" s="34" customFormat="1" ht="25.5" customHeight="1">
      <c r="A33" s="29">
        <v>9789533552736</v>
      </c>
      <c r="B33" s="30"/>
      <c r="C33" s="36"/>
      <c r="D33" s="21" t="s">
        <v>305</v>
      </c>
      <c r="E33" s="21" t="s">
        <v>106</v>
      </c>
      <c r="F33" s="21" t="s">
        <v>8</v>
      </c>
      <c r="G33" s="22">
        <v>0.26</v>
      </c>
      <c r="H33" s="22">
        <f>G33*N33</f>
        <v>0</v>
      </c>
      <c r="I33" s="77" t="s">
        <v>20</v>
      </c>
      <c r="J33" s="23">
        <f>L33/1.05</f>
        <v>57.142857142857139</v>
      </c>
      <c r="K33" s="410"/>
      <c r="L33" s="24">
        <v>60</v>
      </c>
      <c r="M33" s="25">
        <f>IF(M$14&lt;&gt;"",0%,IF(M$12&lt;&gt;"",0%,IF(M$10&lt;&gt;"",IF(N$19&lt;&gt;"",13%,10%),0%)))</f>
        <v>0</v>
      </c>
      <c r="N33" s="31"/>
      <c r="O33" s="32">
        <f>L33*M33*N33</f>
        <v>0</v>
      </c>
      <c r="P33" s="33">
        <f>L33*N33</f>
        <v>0</v>
      </c>
      <c r="R33" s="35"/>
    </row>
    <row r="34" spans="1:18" s="34" customFormat="1" ht="15" customHeight="1">
      <c r="A34" s="170"/>
      <c r="B34" s="171"/>
      <c r="C34" s="171"/>
      <c r="D34" s="172"/>
      <c r="E34" s="398" t="s">
        <v>164</v>
      </c>
      <c r="F34" s="172"/>
      <c r="G34" s="173"/>
      <c r="H34" s="173"/>
      <c r="I34" s="172"/>
      <c r="J34" s="174"/>
      <c r="K34" s="409"/>
      <c r="L34" s="172"/>
      <c r="M34" s="172"/>
      <c r="N34" s="175"/>
      <c r="O34" s="176"/>
      <c r="P34" s="177"/>
      <c r="R34" s="35"/>
    </row>
    <row r="35" spans="1:18" s="34" customFormat="1" ht="30.75" customHeight="1">
      <c r="A35" s="19">
        <v>9789533554013</v>
      </c>
      <c r="B35" s="20">
        <v>6762</v>
      </c>
      <c r="C35" s="481">
        <v>4524</v>
      </c>
      <c r="D35" s="21" t="s">
        <v>165</v>
      </c>
      <c r="E35" s="21" t="s">
        <v>106</v>
      </c>
      <c r="F35" s="21" t="s">
        <v>107</v>
      </c>
      <c r="G35" s="22">
        <v>0.36</v>
      </c>
      <c r="H35" s="22">
        <f>G35*N35</f>
        <v>0</v>
      </c>
      <c r="I35" s="77" t="s">
        <v>96</v>
      </c>
      <c r="J35" s="23">
        <f>L35/1.05</f>
        <v>73.333333333333329</v>
      </c>
      <c r="K35" s="410"/>
      <c r="L35" s="24">
        <v>77</v>
      </c>
      <c r="M35" s="25">
        <f>IF(M$14&lt;&gt;"",0%,IF(M$12&lt;&gt;"",0%,IF(M$10&lt;&gt;"",IF(N$19&lt;&gt;"",13%,10%),0%)))</f>
        <v>0</v>
      </c>
      <c r="N35" s="26"/>
      <c r="O35" s="27">
        <f>L35*M35*N35</f>
        <v>0</v>
      </c>
      <c r="P35" s="28">
        <f>L35*N35</f>
        <v>0</v>
      </c>
      <c r="R35" s="35"/>
    </row>
    <row r="36" spans="1:18" s="13" customFormat="1" ht="20.399999999999999">
      <c r="A36" s="29">
        <v>9789533554020</v>
      </c>
      <c r="B36" s="30">
        <v>6763</v>
      </c>
      <c r="C36" s="482"/>
      <c r="D36" s="21" t="s">
        <v>166</v>
      </c>
      <c r="E36" s="21" t="s">
        <v>106</v>
      </c>
      <c r="F36" s="21" t="s">
        <v>107</v>
      </c>
      <c r="G36" s="22">
        <v>0.37</v>
      </c>
      <c r="H36" s="22">
        <f>G36*N36</f>
        <v>0</v>
      </c>
      <c r="I36" s="77" t="s">
        <v>96</v>
      </c>
      <c r="J36" s="23">
        <f>L36/1.05</f>
        <v>73.333333333333329</v>
      </c>
      <c r="K36" s="410"/>
      <c r="L36" s="24">
        <v>77</v>
      </c>
      <c r="M36" s="25">
        <f>IF(M$14&lt;&gt;"",0%,IF(M$12&lt;&gt;"",0%,IF(M$10&lt;&gt;"",IF(N$19&lt;&gt;"",13%,10%),0%)))</f>
        <v>0</v>
      </c>
      <c r="N36" s="31"/>
      <c r="O36" s="32">
        <f>L36*M36*N36</f>
        <v>0</v>
      </c>
      <c r="P36" s="33">
        <f>L36*N36</f>
        <v>0</v>
      </c>
      <c r="R36" s="14"/>
    </row>
    <row r="37" spans="1:18" s="13" customFormat="1" ht="30.75" customHeight="1">
      <c r="A37" s="29">
        <v>9789533554037</v>
      </c>
      <c r="B37" s="30"/>
      <c r="C37" s="36"/>
      <c r="D37" s="21" t="s">
        <v>306</v>
      </c>
      <c r="E37" s="21" t="s">
        <v>106</v>
      </c>
      <c r="F37" s="21" t="s">
        <v>8</v>
      </c>
      <c r="G37" s="22">
        <v>0.26</v>
      </c>
      <c r="H37" s="22">
        <f>G37*N37</f>
        <v>0</v>
      </c>
      <c r="I37" s="77" t="s">
        <v>96</v>
      </c>
      <c r="J37" s="23">
        <f>L37/1.05</f>
        <v>57.142857142857139</v>
      </c>
      <c r="K37" s="410"/>
      <c r="L37" s="24">
        <v>60</v>
      </c>
      <c r="M37" s="25">
        <f>IF(M$14&lt;&gt;"",0%,IF(M$12&lt;&gt;"",0%,IF(M$10&lt;&gt;"",IF(N$19&lt;&gt;"",13%,10%),0%)))</f>
        <v>0</v>
      </c>
      <c r="N37" s="31"/>
      <c r="O37" s="32">
        <f>L37*M37*N37</f>
        <v>0</v>
      </c>
      <c r="P37" s="33">
        <f>L37*N37</f>
        <v>0</v>
      </c>
      <c r="R37" s="14"/>
    </row>
    <row r="38" spans="1:18" s="13" customFormat="1" ht="15" customHeight="1">
      <c r="A38" s="170"/>
      <c r="B38" s="171"/>
      <c r="C38" s="171"/>
      <c r="D38" s="172"/>
      <c r="E38" s="398" t="s">
        <v>301</v>
      </c>
      <c r="F38" s="172"/>
      <c r="G38" s="173"/>
      <c r="H38" s="173"/>
      <c r="I38" s="172"/>
      <c r="J38" s="174"/>
      <c r="K38" s="409"/>
      <c r="L38" s="172"/>
      <c r="M38" s="172"/>
      <c r="N38" s="175"/>
      <c r="O38" s="176"/>
      <c r="P38" s="177"/>
      <c r="R38" s="14"/>
    </row>
    <row r="39" spans="1:18" s="13" customFormat="1" ht="20.399999999999999">
      <c r="A39" s="19">
        <v>9789533554051</v>
      </c>
      <c r="B39" s="20">
        <v>6764</v>
      </c>
      <c r="C39" s="481">
        <v>4525</v>
      </c>
      <c r="D39" s="21" t="s">
        <v>167</v>
      </c>
      <c r="E39" s="21" t="s">
        <v>106</v>
      </c>
      <c r="F39" s="21" t="s">
        <v>107</v>
      </c>
      <c r="G39" s="22">
        <v>0.38</v>
      </c>
      <c r="H39" s="22">
        <f>G39*N39</f>
        <v>0</v>
      </c>
      <c r="I39" s="77" t="s">
        <v>168</v>
      </c>
      <c r="J39" s="23">
        <f>L39/1.05</f>
        <v>75.238095238095241</v>
      </c>
      <c r="K39" s="410"/>
      <c r="L39" s="24">
        <v>79</v>
      </c>
      <c r="M39" s="25">
        <f>IF(M$14&lt;&gt;"",0%,IF(M$12&lt;&gt;"",0%,IF(M$10&lt;&gt;"",IF(N$19&lt;&gt;"",13%,10%),0%)))</f>
        <v>0</v>
      </c>
      <c r="N39" s="26"/>
      <c r="O39" s="27">
        <f>L39*M39*N39</f>
        <v>0</v>
      </c>
      <c r="P39" s="28">
        <f>L39*N39</f>
        <v>0</v>
      </c>
      <c r="R39" s="14"/>
    </row>
    <row r="40" spans="1:18" s="13" customFormat="1" ht="20.399999999999999">
      <c r="A40" s="29">
        <v>9789533554075</v>
      </c>
      <c r="B40" s="30">
        <v>6765</v>
      </c>
      <c r="C40" s="482"/>
      <c r="D40" s="21" t="s">
        <v>169</v>
      </c>
      <c r="E40" s="21" t="s">
        <v>106</v>
      </c>
      <c r="F40" s="21" t="s">
        <v>107</v>
      </c>
      <c r="G40" s="22">
        <v>0.36</v>
      </c>
      <c r="H40" s="22">
        <f>G40*N40</f>
        <v>0</v>
      </c>
      <c r="I40" s="77" t="s">
        <v>168</v>
      </c>
      <c r="J40" s="23">
        <f>L40/1.05</f>
        <v>71.428571428571431</v>
      </c>
      <c r="K40" s="410"/>
      <c r="L40" s="24">
        <v>75</v>
      </c>
      <c r="M40" s="25">
        <f>IF(M$14&lt;&gt;"",0%,IF(M$12&lt;&gt;"",0%,IF(M$10&lt;&gt;"",IF(N$19&lt;&gt;"",13%,10%),0%)))</f>
        <v>0</v>
      </c>
      <c r="N40" s="31"/>
      <c r="O40" s="32">
        <f>L40*M40*N40</f>
        <v>0</v>
      </c>
      <c r="P40" s="33">
        <f>L40*N40</f>
        <v>0</v>
      </c>
      <c r="R40" s="14"/>
    </row>
    <row r="41" spans="1:18" s="13" customFormat="1" ht="20.399999999999999">
      <c r="A41" s="29">
        <v>9789533554068</v>
      </c>
      <c r="B41" s="30"/>
      <c r="C41" s="36"/>
      <c r="D41" s="21" t="s">
        <v>433</v>
      </c>
      <c r="E41" s="21" t="s">
        <v>106</v>
      </c>
      <c r="F41" s="21" t="s">
        <v>8</v>
      </c>
      <c r="G41" s="22">
        <v>0.26</v>
      </c>
      <c r="H41" s="22">
        <f>G41*N41</f>
        <v>0</v>
      </c>
      <c r="I41" s="77" t="s">
        <v>168</v>
      </c>
      <c r="J41" s="23">
        <f>L41/1.05</f>
        <v>57.142857142857139</v>
      </c>
      <c r="K41" s="410"/>
      <c r="L41" s="24">
        <v>60</v>
      </c>
      <c r="M41" s="25">
        <f>IF(M$14&lt;&gt;"",0%,IF(M$12&lt;&gt;"",0%,IF(M$10&lt;&gt;"",IF(N$19&lt;&gt;"",13%,10%),0%)))</f>
        <v>0</v>
      </c>
      <c r="N41" s="31"/>
      <c r="O41" s="32">
        <f>L41*M41*N41</f>
        <v>0</v>
      </c>
      <c r="P41" s="33">
        <f>L41*N41</f>
        <v>0</v>
      </c>
      <c r="R41" s="14"/>
    </row>
    <row r="42" spans="1:18" s="13" customFormat="1" ht="15" customHeight="1">
      <c r="A42" s="170"/>
      <c r="B42" s="171"/>
      <c r="C42" s="171"/>
      <c r="D42" s="172"/>
      <c r="E42" s="398" t="s">
        <v>300</v>
      </c>
      <c r="F42" s="172"/>
      <c r="G42" s="173"/>
      <c r="H42" s="173"/>
      <c r="I42" s="172"/>
      <c r="J42" s="174"/>
      <c r="K42" s="409"/>
      <c r="L42" s="172"/>
      <c r="M42" s="172"/>
      <c r="N42" s="175"/>
      <c r="O42" s="176"/>
      <c r="P42" s="177"/>
      <c r="R42" s="14"/>
    </row>
    <row r="43" spans="1:18" s="13" customFormat="1" ht="48.75" customHeight="1">
      <c r="A43" s="19">
        <v>9789533554860</v>
      </c>
      <c r="B43" s="20">
        <v>7407</v>
      </c>
      <c r="C43" s="481">
        <v>5065</v>
      </c>
      <c r="D43" s="21" t="s">
        <v>302</v>
      </c>
      <c r="E43" s="21" t="s">
        <v>303</v>
      </c>
      <c r="F43" s="21" t="s">
        <v>107</v>
      </c>
      <c r="G43" s="22">
        <v>0.38</v>
      </c>
      <c r="H43" s="22">
        <f>G43*N43</f>
        <v>0</v>
      </c>
      <c r="I43" s="77" t="s">
        <v>149</v>
      </c>
      <c r="J43" s="23">
        <f>L43/1.05</f>
        <v>74.285714285714278</v>
      </c>
      <c r="K43" s="410" t="s">
        <v>108</v>
      </c>
      <c r="L43" s="24">
        <v>78</v>
      </c>
      <c r="M43" s="25">
        <f>IF(M$14&lt;&gt;"",0%,IF(M$12&lt;&gt;"",0%,IF(M$10&lt;&gt;"",IF(N$19&lt;&gt;"",13%,10%),0%)))</f>
        <v>0</v>
      </c>
      <c r="N43" s="26"/>
      <c r="O43" s="27">
        <f>L43*M43*N43</f>
        <v>0</v>
      </c>
      <c r="P43" s="28">
        <f>L43*N43</f>
        <v>0</v>
      </c>
      <c r="R43" s="14"/>
    </row>
    <row r="44" spans="1:18" s="13" customFormat="1" ht="45.75" customHeight="1">
      <c r="A44" s="29">
        <v>9789533554877</v>
      </c>
      <c r="B44" s="30">
        <v>7408</v>
      </c>
      <c r="C44" s="482"/>
      <c r="D44" s="21" t="s">
        <v>304</v>
      </c>
      <c r="E44" s="21" t="s">
        <v>303</v>
      </c>
      <c r="F44" s="21" t="s">
        <v>107</v>
      </c>
      <c r="G44" s="22">
        <v>0.36</v>
      </c>
      <c r="H44" s="22">
        <f>G44*N44</f>
        <v>0</v>
      </c>
      <c r="I44" s="77" t="s">
        <v>149</v>
      </c>
      <c r="J44" s="23">
        <f>L44/1.05</f>
        <v>74.761904761904759</v>
      </c>
      <c r="K44" s="410" t="s">
        <v>108</v>
      </c>
      <c r="L44" s="24">
        <v>78.5</v>
      </c>
      <c r="M44" s="25">
        <f>IF(M$14&lt;&gt;"",0%,IF(M$12&lt;&gt;"",0%,IF(M$10&lt;&gt;"",IF(N$19&lt;&gt;"",13%,10%),0%)))</f>
        <v>0</v>
      </c>
      <c r="N44" s="31"/>
      <c r="O44" s="32">
        <f>L44*M44*N44</f>
        <v>0</v>
      </c>
      <c r="P44" s="33">
        <f>L44*N44</f>
        <v>0</v>
      </c>
      <c r="R44" s="14"/>
    </row>
    <row r="45" spans="1:18" s="13" customFormat="1" ht="47.25" customHeight="1">
      <c r="A45" s="29">
        <v>9789533554945</v>
      </c>
      <c r="B45" s="30"/>
      <c r="C45" s="36"/>
      <c r="D45" s="21" t="s">
        <v>371</v>
      </c>
      <c r="E45" s="21" t="s">
        <v>303</v>
      </c>
      <c r="F45" s="21" t="s">
        <v>8</v>
      </c>
      <c r="G45" s="22">
        <v>0.26</v>
      </c>
      <c r="H45" s="22">
        <f>G45*N45</f>
        <v>0</v>
      </c>
      <c r="I45" s="77" t="s">
        <v>149</v>
      </c>
      <c r="J45" s="23">
        <f>L45/1.05</f>
        <v>57.142857142857139</v>
      </c>
      <c r="K45" s="410" t="s">
        <v>108</v>
      </c>
      <c r="L45" s="24">
        <v>60</v>
      </c>
      <c r="M45" s="25">
        <f>IF(M$14&lt;&gt;"",0%,IF(M$12&lt;&gt;"",0%,IF(M$10&lt;&gt;"",IF(N$19&lt;&gt;"",13%,10%),0%)))</f>
        <v>0</v>
      </c>
      <c r="N45" s="31"/>
      <c r="O45" s="32">
        <f>L45*M45*N45</f>
        <v>0</v>
      </c>
      <c r="P45" s="33">
        <f>L45*N45</f>
        <v>0</v>
      </c>
      <c r="R45" s="14"/>
    </row>
    <row r="46" spans="1:18" s="13" customFormat="1">
      <c r="A46" s="277"/>
      <c r="B46" s="278"/>
      <c r="C46" s="278"/>
      <c r="D46" s="279" t="s">
        <v>308</v>
      </c>
      <c r="E46" s="279"/>
      <c r="F46" s="279"/>
      <c r="G46" s="280"/>
      <c r="H46" s="280"/>
      <c r="I46" s="281"/>
      <c r="J46" s="282"/>
      <c r="K46" s="411"/>
      <c r="L46" s="283"/>
      <c r="M46" s="284"/>
      <c r="N46" s="460"/>
      <c r="O46" s="286"/>
      <c r="P46" s="287"/>
      <c r="R46" s="14"/>
    </row>
    <row r="47" spans="1:18" s="13" customFormat="1">
      <c r="A47" s="19">
        <v>9781447999881</v>
      </c>
      <c r="B47" s="39">
        <v>5997</v>
      </c>
      <c r="C47" s="39">
        <v>3837</v>
      </c>
      <c r="D47" s="21" t="s">
        <v>170</v>
      </c>
      <c r="E47" s="21" t="s">
        <v>109</v>
      </c>
      <c r="F47" s="21" t="s">
        <v>171</v>
      </c>
      <c r="G47" s="22">
        <v>0.32</v>
      </c>
      <c r="H47" s="22">
        <f t="shared" ref="H47:H59" si="0">G47*N47</f>
        <v>0</v>
      </c>
      <c r="I47" s="77" t="s">
        <v>20</v>
      </c>
      <c r="J47" s="23">
        <f>L47/1.05</f>
        <v>56.19047619047619</v>
      </c>
      <c r="K47" s="412"/>
      <c r="L47" s="41">
        <v>59</v>
      </c>
      <c r="M47" s="25">
        <f t="shared" ref="M47:M54" si="1">IF(M$14&lt;&gt;"",0%,IF(M$12&lt;&gt;"",0%,IF(M$10&lt;&gt;"",IF(N$19&lt;&gt;"",13%,10%),0%)))</f>
        <v>0</v>
      </c>
      <c r="N47" s="26"/>
      <c r="O47" s="44">
        <f>L47*M47*N47</f>
        <v>0</v>
      </c>
      <c r="P47" s="28">
        <f>L47*N47</f>
        <v>0</v>
      </c>
      <c r="R47" s="14"/>
    </row>
    <row r="48" spans="1:18" s="13" customFormat="1" ht="27.75" customHeight="1">
      <c r="A48" s="19">
        <v>9781447999874</v>
      </c>
      <c r="B48" s="39"/>
      <c r="C48" s="39"/>
      <c r="D48" s="21" t="s">
        <v>172</v>
      </c>
      <c r="E48" s="21" t="s">
        <v>109</v>
      </c>
      <c r="F48" s="21" t="s">
        <v>8</v>
      </c>
      <c r="G48" s="22">
        <v>0.24299999999999999</v>
      </c>
      <c r="H48" s="22">
        <f t="shared" si="0"/>
        <v>0</v>
      </c>
      <c r="I48" s="77" t="s">
        <v>20</v>
      </c>
      <c r="J48" s="23">
        <f>L48/1.05</f>
        <v>38.095238095238095</v>
      </c>
      <c r="K48" s="412"/>
      <c r="L48" s="41">
        <v>40</v>
      </c>
      <c r="M48" s="25">
        <f t="shared" si="1"/>
        <v>0</v>
      </c>
      <c r="N48" s="26"/>
      <c r="O48" s="44">
        <f>L48*M48*N48</f>
        <v>0</v>
      </c>
      <c r="P48" s="28">
        <f>L48*N48</f>
        <v>0</v>
      </c>
      <c r="R48" s="14"/>
    </row>
    <row r="49" spans="1:18" s="13" customFormat="1" ht="30.6">
      <c r="A49" s="29">
        <v>9781292313719</v>
      </c>
      <c r="B49" s="39">
        <v>5998</v>
      </c>
      <c r="C49" s="39">
        <v>3838</v>
      </c>
      <c r="D49" s="21" t="s">
        <v>173</v>
      </c>
      <c r="E49" s="21" t="s">
        <v>110</v>
      </c>
      <c r="F49" s="21" t="s">
        <v>171</v>
      </c>
      <c r="G49" s="22">
        <v>0.29499999999999998</v>
      </c>
      <c r="H49" s="22">
        <f t="shared" si="0"/>
        <v>0</v>
      </c>
      <c r="I49" s="77" t="s">
        <v>20</v>
      </c>
      <c r="J49" s="23">
        <f>L49/1.05</f>
        <v>56.19047619047619</v>
      </c>
      <c r="K49" s="412"/>
      <c r="L49" s="41">
        <v>59</v>
      </c>
      <c r="M49" s="25">
        <f t="shared" si="1"/>
        <v>0</v>
      </c>
      <c r="N49" s="26"/>
      <c r="O49" s="44">
        <f>L49*M49*N49</f>
        <v>0</v>
      </c>
      <c r="P49" s="28">
        <f>L49*N49</f>
        <v>0</v>
      </c>
      <c r="R49" s="14"/>
    </row>
    <row r="50" spans="1:18" s="13" customFormat="1" ht="25.5" customHeight="1">
      <c r="A50" s="19">
        <v>9781292092119</v>
      </c>
      <c r="B50" s="39"/>
      <c r="C50" s="39"/>
      <c r="D50" s="21" t="s">
        <v>174</v>
      </c>
      <c r="E50" s="21" t="s">
        <v>110</v>
      </c>
      <c r="F50" s="21" t="s">
        <v>8</v>
      </c>
      <c r="G50" s="22">
        <v>0.16400000000000001</v>
      </c>
      <c r="H50" s="22">
        <f t="shared" si="0"/>
        <v>0</v>
      </c>
      <c r="I50" s="77" t="s">
        <v>20</v>
      </c>
      <c r="J50" s="23">
        <f>L50/1.05</f>
        <v>38.095238095238095</v>
      </c>
      <c r="K50" s="412"/>
      <c r="L50" s="41">
        <v>40</v>
      </c>
      <c r="M50" s="25">
        <f t="shared" si="1"/>
        <v>0</v>
      </c>
      <c r="N50" s="26"/>
      <c r="O50" s="44">
        <f>L50*M50*N50</f>
        <v>0</v>
      </c>
      <c r="P50" s="28">
        <f>L50*N50</f>
        <v>0</v>
      </c>
      <c r="R50" s="14"/>
    </row>
    <row r="51" spans="1:18" s="13" customFormat="1" ht="37.5" customHeight="1">
      <c r="A51" s="19">
        <v>9781292313610</v>
      </c>
      <c r="B51" s="178">
        <v>6760</v>
      </c>
      <c r="C51" s="39">
        <v>4522</v>
      </c>
      <c r="D51" s="74" t="s">
        <v>175</v>
      </c>
      <c r="E51" s="73" t="s">
        <v>110</v>
      </c>
      <c r="F51" s="21" t="s">
        <v>171</v>
      </c>
      <c r="G51" s="22">
        <v>0.27400000000000002</v>
      </c>
      <c r="H51" s="22">
        <f t="shared" si="0"/>
        <v>0</v>
      </c>
      <c r="I51" s="77" t="s">
        <v>96</v>
      </c>
      <c r="J51" s="23">
        <f t="shared" ref="J51:J61" si="2">L51/1.05</f>
        <v>58.571428571428569</v>
      </c>
      <c r="K51" s="412"/>
      <c r="L51" s="41">
        <v>61.5</v>
      </c>
      <c r="M51" s="25">
        <f t="shared" si="1"/>
        <v>0</v>
      </c>
      <c r="N51" s="26"/>
      <c r="O51" s="44">
        <f t="shared" ref="O51:O54" si="3">L51*M51*N51</f>
        <v>0</v>
      </c>
      <c r="P51" s="28">
        <f t="shared" ref="P51:P54" si="4">L51*N51</f>
        <v>0</v>
      </c>
      <c r="R51" s="14"/>
    </row>
    <row r="52" spans="1:18" s="13" customFormat="1" ht="20.399999999999999">
      <c r="A52" s="19">
        <v>9781292091457</v>
      </c>
      <c r="B52" s="179"/>
      <c r="C52" s="39"/>
      <c r="D52" s="92" t="s">
        <v>176</v>
      </c>
      <c r="E52" s="73" t="s">
        <v>177</v>
      </c>
      <c r="F52" s="21" t="s">
        <v>8</v>
      </c>
      <c r="G52" s="22">
        <v>0.16</v>
      </c>
      <c r="H52" s="22">
        <f t="shared" si="0"/>
        <v>0</v>
      </c>
      <c r="I52" s="77" t="s">
        <v>96</v>
      </c>
      <c r="J52" s="23">
        <f t="shared" si="2"/>
        <v>38.095238095238095</v>
      </c>
      <c r="K52" s="412"/>
      <c r="L52" s="41">
        <v>40</v>
      </c>
      <c r="M52" s="25">
        <f t="shared" si="1"/>
        <v>0</v>
      </c>
      <c r="N52" s="26"/>
      <c r="O52" s="44">
        <f t="shared" si="3"/>
        <v>0</v>
      </c>
      <c r="P52" s="28">
        <f t="shared" si="4"/>
        <v>0</v>
      </c>
      <c r="R52" s="14"/>
    </row>
    <row r="53" spans="1:18" s="13" customFormat="1" ht="30.6">
      <c r="A53" s="19">
        <v>9781292313634</v>
      </c>
      <c r="B53" s="39">
        <v>6761</v>
      </c>
      <c r="C53" s="39">
        <v>4523</v>
      </c>
      <c r="D53" s="74" t="s">
        <v>178</v>
      </c>
      <c r="E53" s="73" t="s">
        <v>179</v>
      </c>
      <c r="F53" s="21" t="s">
        <v>171</v>
      </c>
      <c r="G53" s="22">
        <v>0.3</v>
      </c>
      <c r="H53" s="22">
        <f t="shared" si="0"/>
        <v>0</v>
      </c>
      <c r="I53" s="77" t="s">
        <v>168</v>
      </c>
      <c r="J53" s="23">
        <f t="shared" si="2"/>
        <v>58.571428571428569</v>
      </c>
      <c r="K53" s="412"/>
      <c r="L53" s="41">
        <v>61.5</v>
      </c>
      <c r="M53" s="25">
        <f t="shared" si="1"/>
        <v>0</v>
      </c>
      <c r="N53" s="26"/>
      <c r="O53" s="44">
        <f t="shared" si="3"/>
        <v>0</v>
      </c>
      <c r="P53" s="28">
        <f t="shared" si="4"/>
        <v>0</v>
      </c>
      <c r="R53" s="14"/>
    </row>
    <row r="54" spans="1:18" s="13" customFormat="1" ht="26.25" customHeight="1">
      <c r="A54" s="19">
        <v>9781292091587</v>
      </c>
      <c r="B54" s="39"/>
      <c r="C54" s="39"/>
      <c r="D54" s="92" t="s">
        <v>180</v>
      </c>
      <c r="E54" s="73" t="s">
        <v>179</v>
      </c>
      <c r="F54" s="21" t="s">
        <v>8</v>
      </c>
      <c r="G54" s="22">
        <v>0.2</v>
      </c>
      <c r="H54" s="22">
        <f t="shared" si="0"/>
        <v>0</v>
      </c>
      <c r="I54" s="77" t="s">
        <v>168</v>
      </c>
      <c r="J54" s="23">
        <f t="shared" si="2"/>
        <v>38.095238095238095</v>
      </c>
      <c r="K54" s="412"/>
      <c r="L54" s="41">
        <v>40</v>
      </c>
      <c r="M54" s="25">
        <f t="shared" si="1"/>
        <v>0</v>
      </c>
      <c r="N54" s="26"/>
      <c r="O54" s="44">
        <f t="shared" si="3"/>
        <v>0</v>
      </c>
      <c r="P54" s="28">
        <f t="shared" si="4"/>
        <v>0</v>
      </c>
      <c r="R54" s="14"/>
    </row>
    <row r="55" spans="1:18" s="181" customFormat="1" ht="43.5" customHeight="1">
      <c r="A55" s="180">
        <v>9781292313658</v>
      </c>
      <c r="B55" s="39">
        <v>7406</v>
      </c>
      <c r="C55" s="39">
        <v>5064</v>
      </c>
      <c r="D55" s="86" t="s">
        <v>372</v>
      </c>
      <c r="E55" s="86" t="s">
        <v>179</v>
      </c>
      <c r="F55" s="86" t="s">
        <v>171</v>
      </c>
      <c r="G55" s="87">
        <v>0.28999999999999998</v>
      </c>
      <c r="H55" s="87">
        <f t="shared" si="0"/>
        <v>0</v>
      </c>
      <c r="I55" s="88" t="s">
        <v>149</v>
      </c>
      <c r="J55" s="23">
        <f t="shared" si="2"/>
        <v>59.523809523809518</v>
      </c>
      <c r="K55" s="412" t="s">
        <v>108</v>
      </c>
      <c r="L55" s="89">
        <v>62.5</v>
      </c>
      <c r="M55" s="25">
        <f t="shared" ref="M55" si="5">IF(M$14&lt;&gt;"",0%,IF(M$12&lt;&gt;"",0%,IF(M$10&lt;&gt;"",IF(N$19&lt;&gt;"",13%,10%),0%)))</f>
        <v>0</v>
      </c>
      <c r="N55" s="26"/>
      <c r="O55" s="44">
        <f t="shared" ref="O55" si="6">L55*M55*N55</f>
        <v>0</v>
      </c>
      <c r="P55" s="28">
        <f t="shared" ref="P55" si="7">L55*N55</f>
        <v>0</v>
      </c>
    </row>
    <row r="56" spans="1:18" s="181" customFormat="1" ht="43.5" customHeight="1">
      <c r="A56" s="180">
        <v>9781292091716</v>
      </c>
      <c r="B56" s="39"/>
      <c r="C56" s="39"/>
      <c r="D56" s="86" t="s">
        <v>373</v>
      </c>
      <c r="E56" s="86" t="s">
        <v>179</v>
      </c>
      <c r="F56" s="86" t="s">
        <v>8</v>
      </c>
      <c r="G56" s="87">
        <v>0.2</v>
      </c>
      <c r="H56" s="87">
        <f t="shared" si="0"/>
        <v>0</v>
      </c>
      <c r="I56" s="88" t="s">
        <v>149</v>
      </c>
      <c r="J56" s="23">
        <f t="shared" si="2"/>
        <v>38.095238095238095</v>
      </c>
      <c r="K56" s="412" t="s">
        <v>108</v>
      </c>
      <c r="L56" s="89">
        <v>40</v>
      </c>
      <c r="M56" s="25">
        <f t="shared" ref="M56:M59" si="8">IF(M$14&lt;&gt;"",0%,IF(M$12&lt;&gt;"",0%,IF(M$10&lt;&gt;"",IF(N$19&lt;&gt;"",13%,10%),0%)))</f>
        <v>0</v>
      </c>
      <c r="N56" s="26"/>
      <c r="O56" s="44">
        <f t="shared" ref="O56:O59" si="9">L56*M56*N56</f>
        <v>0</v>
      </c>
      <c r="P56" s="28">
        <f t="shared" ref="P56:P59" si="10">L56*N56</f>
        <v>0</v>
      </c>
    </row>
    <row r="57" spans="1:18" s="181" customFormat="1" ht="43.5" customHeight="1">
      <c r="A57" s="85">
        <v>9781292107455</v>
      </c>
      <c r="B57" s="39">
        <v>7413</v>
      </c>
      <c r="C57" s="39">
        <v>5070</v>
      </c>
      <c r="D57" s="86" t="s">
        <v>374</v>
      </c>
      <c r="E57" s="86" t="s">
        <v>214</v>
      </c>
      <c r="F57" s="86" t="s">
        <v>107</v>
      </c>
      <c r="G57" s="87">
        <v>0.33</v>
      </c>
      <c r="H57" s="87">
        <f t="shared" si="0"/>
        <v>0</v>
      </c>
      <c r="I57" s="88" t="s">
        <v>149</v>
      </c>
      <c r="J57" s="23">
        <f t="shared" si="2"/>
        <v>59.523809523809518</v>
      </c>
      <c r="K57" s="412" t="s">
        <v>108</v>
      </c>
      <c r="L57" s="89">
        <v>62.5</v>
      </c>
      <c r="M57" s="25">
        <f t="shared" si="8"/>
        <v>0</v>
      </c>
      <c r="N57" s="26"/>
      <c r="O57" s="44">
        <f t="shared" si="9"/>
        <v>0</v>
      </c>
      <c r="P57" s="28">
        <f t="shared" si="10"/>
        <v>0</v>
      </c>
    </row>
    <row r="58" spans="1:18" s="181" customFormat="1" ht="43.5" customHeight="1">
      <c r="A58" s="180">
        <v>9781292178837</v>
      </c>
      <c r="B58" s="39"/>
      <c r="C58" s="39"/>
      <c r="D58" s="86" t="s">
        <v>375</v>
      </c>
      <c r="E58" s="86" t="s">
        <v>309</v>
      </c>
      <c r="F58" s="86" t="s">
        <v>8</v>
      </c>
      <c r="G58" s="87">
        <v>0.25</v>
      </c>
      <c r="H58" s="87">
        <f t="shared" si="0"/>
        <v>0</v>
      </c>
      <c r="I58" s="88" t="s">
        <v>149</v>
      </c>
      <c r="J58" s="23">
        <f t="shared" si="2"/>
        <v>45.714285714285715</v>
      </c>
      <c r="K58" s="412" t="s">
        <v>108</v>
      </c>
      <c r="L58" s="89">
        <v>48</v>
      </c>
      <c r="M58" s="25">
        <f t="shared" si="8"/>
        <v>0</v>
      </c>
      <c r="N58" s="26"/>
      <c r="O58" s="44">
        <f t="shared" si="9"/>
        <v>0</v>
      </c>
      <c r="P58" s="28">
        <f t="shared" si="10"/>
        <v>0</v>
      </c>
    </row>
    <row r="59" spans="1:18" s="181" customFormat="1" ht="43.5" customHeight="1">
      <c r="A59" s="180">
        <v>9781292107370</v>
      </c>
      <c r="B59" s="39"/>
      <c r="C59" s="39"/>
      <c r="D59" s="86" t="s">
        <v>376</v>
      </c>
      <c r="E59" s="86" t="s">
        <v>309</v>
      </c>
      <c r="F59" s="86" t="s">
        <v>200</v>
      </c>
      <c r="G59" s="87">
        <v>0</v>
      </c>
      <c r="H59" s="87">
        <f t="shared" si="0"/>
        <v>0</v>
      </c>
      <c r="I59" s="88" t="s">
        <v>149</v>
      </c>
      <c r="J59" s="23">
        <f t="shared" si="2"/>
        <v>45.714285714285715</v>
      </c>
      <c r="K59" s="412" t="s">
        <v>108</v>
      </c>
      <c r="L59" s="89">
        <v>48</v>
      </c>
      <c r="M59" s="25">
        <f t="shared" si="8"/>
        <v>0</v>
      </c>
      <c r="N59" s="26"/>
      <c r="O59" s="44">
        <f t="shared" si="9"/>
        <v>0</v>
      </c>
      <c r="P59" s="28">
        <f t="shared" si="10"/>
        <v>0</v>
      </c>
    </row>
    <row r="60" spans="1:18" s="13" customFormat="1">
      <c r="A60" s="289"/>
      <c r="B60" s="290"/>
      <c r="C60" s="290"/>
      <c r="D60" s="279" t="s">
        <v>315</v>
      </c>
      <c r="E60" s="279"/>
      <c r="F60" s="279"/>
      <c r="G60" s="291"/>
      <c r="H60" s="291"/>
      <c r="I60" s="292"/>
      <c r="J60" s="292"/>
      <c r="K60" s="413"/>
      <c r="L60" s="293"/>
      <c r="M60" s="293"/>
      <c r="N60" s="461"/>
      <c r="O60" s="294"/>
      <c r="P60" s="295"/>
      <c r="Q60" s="14"/>
    </row>
    <row r="61" spans="1:18" s="182" customFormat="1" ht="43.5" customHeight="1">
      <c r="A61" s="19">
        <v>9781292179186</v>
      </c>
      <c r="B61" s="39">
        <v>7389</v>
      </c>
      <c r="C61" s="39">
        <v>5048</v>
      </c>
      <c r="D61" s="21" t="s">
        <v>442</v>
      </c>
      <c r="E61" s="21" t="s">
        <v>214</v>
      </c>
      <c r="F61" s="21" t="s">
        <v>171</v>
      </c>
      <c r="G61" s="22">
        <v>0.28999999999999998</v>
      </c>
      <c r="H61" s="22">
        <f t="shared" ref="H61:H75" si="11">G61*N61</f>
        <v>0</v>
      </c>
      <c r="I61" s="77" t="s">
        <v>368</v>
      </c>
      <c r="J61" s="77">
        <f t="shared" si="2"/>
        <v>59.523809523809518</v>
      </c>
      <c r="K61" s="412" t="s">
        <v>108</v>
      </c>
      <c r="L61" s="23">
        <v>62.5</v>
      </c>
      <c r="M61" s="25">
        <f t="shared" ref="M61:M63" si="12">IF(M$14&lt;&gt;"",0%,IF(M$12&lt;&gt;"",0%,IF(M$10&lt;&gt;"",IF(N$19&lt;&gt;"",13%,10%),0%)))</f>
        <v>0</v>
      </c>
      <c r="N61" s="26"/>
      <c r="O61" s="44">
        <f t="shared" ref="O61:O63" si="13">L61*M61*N61</f>
        <v>0</v>
      </c>
      <c r="P61" s="28">
        <f t="shared" ref="P61:P63" si="14">L61*N61</f>
        <v>0</v>
      </c>
    </row>
    <row r="62" spans="1:18" s="182" customFormat="1" ht="43.5" customHeight="1">
      <c r="A62" s="90" t="s">
        <v>316</v>
      </c>
      <c r="B62" s="39"/>
      <c r="C62" s="39"/>
      <c r="D62" s="21" t="s">
        <v>443</v>
      </c>
      <c r="E62" s="21" t="s">
        <v>317</v>
      </c>
      <c r="F62" s="21" t="s">
        <v>8</v>
      </c>
      <c r="G62" s="22">
        <v>0.27</v>
      </c>
      <c r="H62" s="22">
        <f t="shared" si="11"/>
        <v>0</v>
      </c>
      <c r="I62" s="77" t="s">
        <v>368</v>
      </c>
      <c r="J62" s="77">
        <f t="shared" ref="J62:J69" si="15">L62/1.05</f>
        <v>42.857142857142854</v>
      </c>
      <c r="K62" s="412" t="s">
        <v>108</v>
      </c>
      <c r="L62" s="23">
        <v>45</v>
      </c>
      <c r="M62" s="25">
        <f t="shared" si="12"/>
        <v>0</v>
      </c>
      <c r="N62" s="26"/>
      <c r="O62" s="44">
        <f t="shared" si="13"/>
        <v>0</v>
      </c>
      <c r="P62" s="28">
        <f t="shared" si="14"/>
        <v>0</v>
      </c>
    </row>
    <row r="63" spans="1:18" s="182" customFormat="1" ht="43.5" customHeight="1">
      <c r="A63" s="19">
        <v>9781292373478</v>
      </c>
      <c r="B63" s="39"/>
      <c r="C63" s="39"/>
      <c r="D63" s="21" t="s">
        <v>444</v>
      </c>
      <c r="E63" s="21" t="s">
        <v>317</v>
      </c>
      <c r="F63" s="21" t="s">
        <v>200</v>
      </c>
      <c r="G63" s="22">
        <v>0</v>
      </c>
      <c r="H63" s="22">
        <f t="shared" si="11"/>
        <v>0</v>
      </c>
      <c r="I63" s="77" t="s">
        <v>368</v>
      </c>
      <c r="J63" s="77">
        <f t="shared" si="15"/>
        <v>42.857142857142854</v>
      </c>
      <c r="K63" s="412" t="s">
        <v>108</v>
      </c>
      <c r="L63" s="23">
        <v>45</v>
      </c>
      <c r="M63" s="25">
        <f t="shared" si="12"/>
        <v>0</v>
      </c>
      <c r="N63" s="26"/>
      <c r="O63" s="44">
        <f t="shared" si="13"/>
        <v>0</v>
      </c>
      <c r="P63" s="28">
        <f t="shared" si="14"/>
        <v>0</v>
      </c>
    </row>
    <row r="64" spans="1:18" s="13" customFormat="1">
      <c r="A64" s="277"/>
      <c r="B64" s="278"/>
      <c r="C64" s="278"/>
      <c r="D64" s="279" t="s">
        <v>310</v>
      </c>
      <c r="E64" s="279"/>
      <c r="F64" s="279"/>
      <c r="G64" s="280"/>
      <c r="H64" s="280"/>
      <c r="I64" s="281"/>
      <c r="J64" s="281"/>
      <c r="K64" s="414"/>
      <c r="L64" s="283"/>
      <c r="M64" s="285"/>
      <c r="N64" s="294"/>
      <c r="O64" s="295"/>
      <c r="P64" s="295"/>
    </row>
    <row r="65" spans="1:18" s="13" customFormat="1" ht="30" customHeight="1">
      <c r="A65" s="19">
        <v>9783191010614</v>
      </c>
      <c r="B65" s="39">
        <v>6126</v>
      </c>
      <c r="C65" s="39">
        <v>3942</v>
      </c>
      <c r="D65" s="37" t="s">
        <v>181</v>
      </c>
      <c r="E65" s="21" t="s">
        <v>111</v>
      </c>
      <c r="F65" s="21" t="s">
        <v>171</v>
      </c>
      <c r="G65" s="22">
        <v>0.217</v>
      </c>
      <c r="H65" s="22">
        <f t="shared" si="11"/>
        <v>0</v>
      </c>
      <c r="I65" s="77" t="s">
        <v>20</v>
      </c>
      <c r="J65" s="77">
        <f t="shared" si="15"/>
        <v>56.19047619047619</v>
      </c>
      <c r="K65" s="415"/>
      <c r="L65" s="41">
        <v>59</v>
      </c>
      <c r="M65" s="25">
        <f t="shared" ref="M65:M72" si="16">IF(M$14&lt;&gt;"",0%,IF(M$12&lt;&gt;"",0%,IF(M$10&lt;&gt;"",IF(N$19&lt;&gt;"",13%,10%),0%)))</f>
        <v>0</v>
      </c>
      <c r="N65" s="26"/>
      <c r="O65" s="44">
        <f t="shared" ref="O65:O72" si="17">L65*M65*N65</f>
        <v>0</v>
      </c>
      <c r="P65" s="28">
        <f t="shared" ref="P65:P72" si="18">L65*N65</f>
        <v>0</v>
      </c>
      <c r="Q65" s="14"/>
    </row>
    <row r="66" spans="1:18" s="13" customFormat="1" ht="30" customHeight="1">
      <c r="A66" s="19">
        <v>9783191110611</v>
      </c>
      <c r="B66" s="39"/>
      <c r="C66" s="39"/>
      <c r="D66" s="21" t="s">
        <v>182</v>
      </c>
      <c r="E66" s="21" t="s">
        <v>111</v>
      </c>
      <c r="F66" s="21" t="s">
        <v>8</v>
      </c>
      <c r="G66" s="22">
        <v>0.189</v>
      </c>
      <c r="H66" s="22">
        <f t="shared" si="11"/>
        <v>0</v>
      </c>
      <c r="I66" s="77" t="s">
        <v>20</v>
      </c>
      <c r="J66" s="77">
        <f t="shared" si="15"/>
        <v>49.523809523809518</v>
      </c>
      <c r="K66" s="415"/>
      <c r="L66" s="41">
        <v>52</v>
      </c>
      <c r="M66" s="25">
        <f t="shared" si="16"/>
        <v>0</v>
      </c>
      <c r="N66" s="26"/>
      <c r="O66" s="44">
        <f t="shared" si="17"/>
        <v>0</v>
      </c>
      <c r="P66" s="28">
        <f t="shared" si="18"/>
        <v>0</v>
      </c>
      <c r="Q66" s="14"/>
    </row>
    <row r="67" spans="1:18" s="13" customFormat="1" ht="30" customHeight="1">
      <c r="A67" s="19">
        <v>9783192010613</v>
      </c>
      <c r="B67" s="39">
        <v>6753</v>
      </c>
      <c r="C67" s="39">
        <v>4515</v>
      </c>
      <c r="D67" s="75" t="s">
        <v>183</v>
      </c>
      <c r="E67" s="73" t="s">
        <v>111</v>
      </c>
      <c r="F67" s="21" t="s">
        <v>171</v>
      </c>
      <c r="G67" s="22">
        <v>0.217</v>
      </c>
      <c r="H67" s="22">
        <f t="shared" si="11"/>
        <v>0</v>
      </c>
      <c r="I67" s="77" t="s">
        <v>96</v>
      </c>
      <c r="J67" s="77">
        <f t="shared" si="15"/>
        <v>58.571428571428569</v>
      </c>
      <c r="K67" s="415"/>
      <c r="L67" s="41">
        <v>61.5</v>
      </c>
      <c r="M67" s="25">
        <f t="shared" si="16"/>
        <v>0</v>
      </c>
      <c r="N67" s="26"/>
      <c r="O67" s="44">
        <f t="shared" si="17"/>
        <v>0</v>
      </c>
      <c r="P67" s="28">
        <f t="shared" si="18"/>
        <v>0</v>
      </c>
      <c r="Q67" s="14"/>
    </row>
    <row r="68" spans="1:18" s="13" customFormat="1" ht="30" customHeight="1">
      <c r="A68" s="19">
        <v>9783192110610</v>
      </c>
      <c r="B68" s="39"/>
      <c r="C68" s="39"/>
      <c r="D68" s="93" t="s">
        <v>184</v>
      </c>
      <c r="E68" s="73" t="s">
        <v>111</v>
      </c>
      <c r="F68" s="21" t="s">
        <v>8</v>
      </c>
      <c r="G68" s="22">
        <v>0.23599999999999999</v>
      </c>
      <c r="H68" s="22">
        <f t="shared" si="11"/>
        <v>0</v>
      </c>
      <c r="I68" s="77" t="s">
        <v>96</v>
      </c>
      <c r="J68" s="77">
        <f t="shared" si="15"/>
        <v>52.38095238095238</v>
      </c>
      <c r="K68" s="415"/>
      <c r="L68" s="41">
        <v>55</v>
      </c>
      <c r="M68" s="25">
        <f t="shared" si="16"/>
        <v>0</v>
      </c>
      <c r="N68" s="26"/>
      <c r="O68" s="44">
        <f t="shared" si="17"/>
        <v>0</v>
      </c>
      <c r="P68" s="28">
        <f t="shared" si="18"/>
        <v>0</v>
      </c>
      <c r="Q68" s="14"/>
    </row>
    <row r="69" spans="1:18" s="13" customFormat="1" ht="30" customHeight="1">
      <c r="A69" s="19">
        <v>9783190015597</v>
      </c>
      <c r="B69" s="39">
        <v>6759</v>
      </c>
      <c r="C69" s="39">
        <v>4521</v>
      </c>
      <c r="D69" s="75" t="s">
        <v>445</v>
      </c>
      <c r="E69" s="73" t="s">
        <v>185</v>
      </c>
      <c r="F69" s="21" t="s">
        <v>171</v>
      </c>
      <c r="G69" s="22">
        <v>0.26500000000000001</v>
      </c>
      <c r="H69" s="22">
        <f t="shared" si="11"/>
        <v>0</v>
      </c>
      <c r="I69" s="77" t="s">
        <v>67</v>
      </c>
      <c r="J69" s="77">
        <f t="shared" si="15"/>
        <v>58.571428571428569</v>
      </c>
      <c r="K69" s="415"/>
      <c r="L69" s="41">
        <v>61.5</v>
      </c>
      <c r="M69" s="25">
        <f t="shared" si="16"/>
        <v>0</v>
      </c>
      <c r="N69" s="26"/>
      <c r="O69" s="44">
        <f t="shared" si="17"/>
        <v>0</v>
      </c>
      <c r="P69" s="28">
        <f t="shared" si="18"/>
        <v>0</v>
      </c>
      <c r="Q69" s="14"/>
    </row>
    <row r="70" spans="1:18" s="13" customFormat="1" ht="30" customHeight="1">
      <c r="A70" s="19">
        <v>9783190115594</v>
      </c>
      <c r="B70" s="39"/>
      <c r="C70" s="39"/>
      <c r="D70" s="93" t="s">
        <v>186</v>
      </c>
      <c r="E70" s="73" t="s">
        <v>185</v>
      </c>
      <c r="F70" s="21" t="s">
        <v>8</v>
      </c>
      <c r="G70" s="22">
        <v>0.30499999999999999</v>
      </c>
      <c r="H70" s="22">
        <f t="shared" si="11"/>
        <v>0</v>
      </c>
      <c r="I70" s="77" t="s">
        <v>67</v>
      </c>
      <c r="J70" s="77">
        <f>L70/1.05</f>
        <v>57.142857142857139</v>
      </c>
      <c r="K70" s="415"/>
      <c r="L70" s="41">
        <v>60</v>
      </c>
      <c r="M70" s="25">
        <f t="shared" si="16"/>
        <v>0</v>
      </c>
      <c r="N70" s="26"/>
      <c r="O70" s="44">
        <f t="shared" si="17"/>
        <v>0</v>
      </c>
      <c r="P70" s="28">
        <f t="shared" si="18"/>
        <v>0</v>
      </c>
      <c r="Q70" s="14"/>
    </row>
    <row r="71" spans="1:18" s="13" customFormat="1" ht="40.5" customHeight="1">
      <c r="A71" s="19">
        <v>9783193015594</v>
      </c>
      <c r="B71" s="39">
        <v>7404</v>
      </c>
      <c r="C71" s="39">
        <v>5062</v>
      </c>
      <c r="D71" s="75" t="s">
        <v>377</v>
      </c>
      <c r="E71" s="73" t="s">
        <v>185</v>
      </c>
      <c r="F71" s="21" t="s">
        <v>171</v>
      </c>
      <c r="G71" s="22">
        <v>0.32500000000000001</v>
      </c>
      <c r="H71" s="22">
        <f t="shared" si="11"/>
        <v>0</v>
      </c>
      <c r="I71" s="77" t="s">
        <v>149</v>
      </c>
      <c r="J71" s="77">
        <f>L71/1.05</f>
        <v>59.523809523809518</v>
      </c>
      <c r="K71" s="412" t="s">
        <v>108</v>
      </c>
      <c r="L71" s="41">
        <v>62.5</v>
      </c>
      <c r="M71" s="25">
        <f t="shared" si="16"/>
        <v>0</v>
      </c>
      <c r="N71" s="26"/>
      <c r="O71" s="44">
        <f t="shared" si="17"/>
        <v>0</v>
      </c>
      <c r="P71" s="28">
        <f t="shared" si="18"/>
        <v>0</v>
      </c>
      <c r="Q71" s="14"/>
    </row>
    <row r="72" spans="1:18" s="13" customFormat="1" ht="40.5" customHeight="1">
      <c r="A72" s="19">
        <v>9783193115591</v>
      </c>
      <c r="B72" s="39"/>
      <c r="C72" s="39"/>
      <c r="D72" s="75" t="s">
        <v>378</v>
      </c>
      <c r="E72" s="73" t="s">
        <v>185</v>
      </c>
      <c r="F72" s="21" t="s">
        <v>8</v>
      </c>
      <c r="G72" s="22">
        <v>0.33600000000000002</v>
      </c>
      <c r="H72" s="22">
        <f t="shared" si="11"/>
        <v>0</v>
      </c>
      <c r="I72" s="77" t="s">
        <v>149</v>
      </c>
      <c r="J72" s="77">
        <f>L72/1.05</f>
        <v>57.142857142857139</v>
      </c>
      <c r="K72" s="412" t="s">
        <v>108</v>
      </c>
      <c r="L72" s="41">
        <v>60</v>
      </c>
      <c r="M72" s="25">
        <f t="shared" si="16"/>
        <v>0</v>
      </c>
      <c r="N72" s="26"/>
      <c r="O72" s="44">
        <f t="shared" si="17"/>
        <v>0</v>
      </c>
      <c r="P72" s="28">
        <f t="shared" si="18"/>
        <v>0</v>
      </c>
      <c r="Q72" s="14"/>
    </row>
    <row r="73" spans="1:18" s="13" customFormat="1">
      <c r="A73" s="277"/>
      <c r="B73" s="278"/>
      <c r="C73" s="278"/>
      <c r="D73" s="279" t="s">
        <v>311</v>
      </c>
      <c r="E73" s="279"/>
      <c r="F73" s="279"/>
      <c r="G73" s="280"/>
      <c r="H73" s="280"/>
      <c r="I73" s="281"/>
      <c r="J73" s="281"/>
      <c r="K73" s="414"/>
      <c r="L73" s="283"/>
      <c r="M73" s="283"/>
      <c r="N73" s="460"/>
      <c r="O73" s="294"/>
      <c r="P73" s="295"/>
      <c r="Q73" s="14"/>
    </row>
    <row r="74" spans="1:18" s="13" customFormat="1" ht="41.25" customHeight="1">
      <c r="A74" s="19">
        <v>9783190015597</v>
      </c>
      <c r="B74" s="20">
        <v>7405</v>
      </c>
      <c r="C74" s="20">
        <v>5063</v>
      </c>
      <c r="D74" s="75" t="s">
        <v>445</v>
      </c>
      <c r="E74" s="183" t="s">
        <v>185</v>
      </c>
      <c r="F74" s="21" t="s">
        <v>171</v>
      </c>
      <c r="G74" s="22">
        <v>0.26500000000000001</v>
      </c>
      <c r="H74" s="22">
        <f t="shared" si="11"/>
        <v>0</v>
      </c>
      <c r="I74" s="77" t="s">
        <v>67</v>
      </c>
      <c r="J74" s="77">
        <f>L74/1.05</f>
        <v>58.571428571428569</v>
      </c>
      <c r="K74" s="412" t="s">
        <v>108</v>
      </c>
      <c r="L74" s="41">
        <v>61.5</v>
      </c>
      <c r="M74" s="25">
        <f>IF(M$14&lt;&gt;"",0%,IF(M$12&lt;&gt;"",0%,IF(M$10&lt;&gt;"",IF(N$19&lt;&gt;"",13%,10%),0%)))</f>
        <v>0</v>
      </c>
      <c r="N74" s="26"/>
      <c r="O74" s="27">
        <f>L74*M74*N74</f>
        <v>0</v>
      </c>
      <c r="P74" s="28">
        <f>L74*N74</f>
        <v>0</v>
      </c>
      <c r="Q74" s="14"/>
    </row>
    <row r="75" spans="1:18" s="13" customFormat="1" ht="41.25" customHeight="1">
      <c r="A75" s="19">
        <v>9783190115594</v>
      </c>
      <c r="B75" s="20"/>
      <c r="C75" s="20"/>
      <c r="D75" s="184" t="s">
        <v>186</v>
      </c>
      <c r="E75" s="183" t="s">
        <v>185</v>
      </c>
      <c r="F75" s="21" t="s">
        <v>8</v>
      </c>
      <c r="G75" s="22">
        <v>0.30499999999999999</v>
      </c>
      <c r="H75" s="22">
        <f t="shared" si="11"/>
        <v>0</v>
      </c>
      <c r="I75" s="77" t="s">
        <v>67</v>
      </c>
      <c r="J75" s="77">
        <f>L75/1.05</f>
        <v>57.142857142857139</v>
      </c>
      <c r="K75" s="412" t="s">
        <v>108</v>
      </c>
      <c r="L75" s="41">
        <v>60</v>
      </c>
      <c r="M75" s="25">
        <f>IF(M$14&lt;&gt;"",0%,IF(M$12&lt;&gt;"",0%,IF(M$10&lt;&gt;"",IF(N$19&lt;&gt;"",13%,10%),0%)))</f>
        <v>0</v>
      </c>
      <c r="N75" s="26"/>
      <c r="O75" s="27">
        <f>L75*M75*N75</f>
        <v>0</v>
      </c>
      <c r="P75" s="28">
        <f>L75*N75</f>
        <v>0</v>
      </c>
      <c r="Q75" s="14"/>
    </row>
    <row r="76" spans="1:18" s="13" customFormat="1" ht="14.4">
      <c r="A76" s="170"/>
      <c r="B76" s="171"/>
      <c r="C76" s="171"/>
      <c r="D76" s="172"/>
      <c r="E76" s="398" t="s">
        <v>187</v>
      </c>
      <c r="F76" s="172"/>
      <c r="G76" s="173"/>
      <c r="H76" s="173"/>
      <c r="I76" s="172"/>
      <c r="J76" s="174"/>
      <c r="K76" s="409"/>
      <c r="L76" s="172"/>
      <c r="M76" s="172"/>
      <c r="N76" s="175"/>
      <c r="O76" s="176"/>
      <c r="P76" s="177"/>
      <c r="R76" s="14"/>
    </row>
    <row r="77" spans="1:18" s="13" customFormat="1">
      <c r="A77" s="296"/>
      <c r="B77" s="268"/>
      <c r="C77" s="297"/>
      <c r="D77" s="270" t="s">
        <v>188</v>
      </c>
      <c r="E77" s="271"/>
      <c r="F77" s="271"/>
      <c r="G77" s="272"/>
      <c r="H77" s="272"/>
      <c r="I77" s="271"/>
      <c r="J77" s="273"/>
      <c r="K77" s="408"/>
      <c r="L77" s="271"/>
      <c r="M77" s="271"/>
      <c r="N77" s="274"/>
      <c r="O77" s="275"/>
      <c r="P77" s="276"/>
      <c r="R77" s="14"/>
    </row>
    <row r="78" spans="1:18" s="13" customFormat="1" ht="40.799999999999997">
      <c r="A78" s="19">
        <v>9789533552958</v>
      </c>
      <c r="B78" s="20">
        <v>6051</v>
      </c>
      <c r="C78" s="481">
        <v>3880</v>
      </c>
      <c r="D78" s="21" t="s">
        <v>189</v>
      </c>
      <c r="E78" s="21" t="s">
        <v>112</v>
      </c>
      <c r="F78" s="21" t="s">
        <v>5</v>
      </c>
      <c r="G78" s="22">
        <v>0.41499999999999998</v>
      </c>
      <c r="H78" s="22">
        <f>G78*N78</f>
        <v>0</v>
      </c>
      <c r="I78" s="77" t="s">
        <v>6</v>
      </c>
      <c r="J78" s="23">
        <f>L78/1.05</f>
        <v>84.761904761904759</v>
      </c>
      <c r="K78" s="410"/>
      <c r="L78" s="24">
        <v>89</v>
      </c>
      <c r="M78" s="25">
        <f t="shared" ref="M78:M84" si="19">IF(M$14&lt;&gt;"",0%,IF(M$12&lt;&gt;"",0%,IF(M$10&lt;&gt;"",IF(N$19&lt;&gt;"",13%,10%),0%)))</f>
        <v>0</v>
      </c>
      <c r="N78" s="26"/>
      <c r="O78" s="27">
        <f>L78*M78*N78</f>
        <v>0</v>
      </c>
      <c r="P78" s="28">
        <f>L78*N78</f>
        <v>0</v>
      </c>
      <c r="R78" s="14"/>
    </row>
    <row r="79" spans="1:18" s="13" customFormat="1" ht="20.399999999999999">
      <c r="A79" s="19">
        <v>9789533552927</v>
      </c>
      <c r="B79" s="20">
        <v>6052</v>
      </c>
      <c r="C79" s="482"/>
      <c r="D79" s="21" t="s">
        <v>190</v>
      </c>
      <c r="E79" s="21" t="s">
        <v>113</v>
      </c>
      <c r="F79" s="21" t="s">
        <v>5</v>
      </c>
      <c r="G79" s="22">
        <v>0.25</v>
      </c>
      <c r="H79" s="22">
        <f>G79*N79</f>
        <v>0</v>
      </c>
      <c r="I79" s="77" t="s">
        <v>6</v>
      </c>
      <c r="J79" s="23">
        <f>L79/1.05</f>
        <v>64.761904761904759</v>
      </c>
      <c r="K79" s="410"/>
      <c r="L79" s="24">
        <v>68</v>
      </c>
      <c r="M79" s="25">
        <f t="shared" si="19"/>
        <v>0</v>
      </c>
      <c r="N79" s="26"/>
      <c r="O79" s="27">
        <f>L79*M79*N79</f>
        <v>0</v>
      </c>
      <c r="P79" s="28">
        <f>L79*N79</f>
        <v>0</v>
      </c>
      <c r="R79" s="14"/>
    </row>
    <row r="80" spans="1:18" s="13" customFormat="1" ht="20.399999999999999">
      <c r="A80" s="19">
        <v>9789533552941</v>
      </c>
      <c r="B80" s="20"/>
      <c r="C80" s="36"/>
      <c r="D80" s="21" t="s">
        <v>191</v>
      </c>
      <c r="E80" s="21" t="s">
        <v>127</v>
      </c>
      <c r="F80" s="21" t="s">
        <v>8</v>
      </c>
      <c r="G80" s="22">
        <v>0.43</v>
      </c>
      <c r="H80" s="22">
        <f>G80*N80</f>
        <v>0</v>
      </c>
      <c r="I80" s="77" t="s">
        <v>6</v>
      </c>
      <c r="J80" s="23">
        <f>L80/1.05</f>
        <v>44.761904761904759</v>
      </c>
      <c r="K80" s="410"/>
      <c r="L80" s="24">
        <v>47</v>
      </c>
      <c r="M80" s="25">
        <f t="shared" si="19"/>
        <v>0</v>
      </c>
      <c r="N80" s="26"/>
      <c r="O80" s="27">
        <f>L80*M80*N80</f>
        <v>0</v>
      </c>
      <c r="P80" s="28">
        <f>L80*N80</f>
        <v>0</v>
      </c>
      <c r="R80" s="14"/>
    </row>
    <row r="81" spans="1:18" s="13" customFormat="1" ht="25.5" customHeight="1">
      <c r="A81" s="19">
        <v>9789533554228</v>
      </c>
      <c r="B81" s="20"/>
      <c r="C81" s="36"/>
      <c r="D81" s="21" t="s">
        <v>192</v>
      </c>
      <c r="E81" s="21" t="s">
        <v>193</v>
      </c>
      <c r="F81" s="21" t="s">
        <v>194</v>
      </c>
      <c r="G81" s="22">
        <v>0.45</v>
      </c>
      <c r="H81" s="22">
        <f>G81*N81</f>
        <v>0</v>
      </c>
      <c r="I81" s="77" t="s">
        <v>6</v>
      </c>
      <c r="J81" s="23">
        <f>L81/1.05</f>
        <v>61.904761904761905</v>
      </c>
      <c r="K81" s="410"/>
      <c r="L81" s="24">
        <v>65</v>
      </c>
      <c r="M81" s="25">
        <f t="shared" si="19"/>
        <v>0</v>
      </c>
      <c r="N81" s="26"/>
      <c r="O81" s="27">
        <f>L81*M81*N81</f>
        <v>0</v>
      </c>
      <c r="P81" s="28">
        <f>L81*N81</f>
        <v>0</v>
      </c>
      <c r="R81" s="14"/>
    </row>
    <row r="82" spans="1:18" s="13" customFormat="1">
      <c r="A82" s="298"/>
      <c r="B82" s="299"/>
      <c r="C82" s="300"/>
      <c r="D82" s="301" t="s">
        <v>114</v>
      </c>
      <c r="E82" s="302"/>
      <c r="F82" s="302"/>
      <c r="G82" s="303"/>
      <c r="H82" s="303"/>
      <c r="I82" s="302"/>
      <c r="J82" s="304"/>
      <c r="K82" s="416"/>
      <c r="L82" s="302"/>
      <c r="M82" s="305"/>
      <c r="N82" s="306"/>
      <c r="O82" s="307"/>
      <c r="P82" s="308"/>
      <c r="R82" s="14"/>
    </row>
    <row r="83" spans="1:18" s="13" customFormat="1" ht="20.399999999999999">
      <c r="A83" s="19">
        <v>9789533552934</v>
      </c>
      <c r="B83" s="38">
        <v>6053</v>
      </c>
      <c r="C83" s="39">
        <v>3881</v>
      </c>
      <c r="D83" s="21" t="s">
        <v>195</v>
      </c>
      <c r="E83" s="21" t="s">
        <v>9</v>
      </c>
      <c r="F83" s="21" t="s">
        <v>107</v>
      </c>
      <c r="G83" s="22">
        <v>0.26</v>
      </c>
      <c r="H83" s="22">
        <f>G83*N83</f>
        <v>0</v>
      </c>
      <c r="I83" s="77" t="s">
        <v>6</v>
      </c>
      <c r="J83" s="23">
        <f>L83/1.05</f>
        <v>104.76190476190476</v>
      </c>
      <c r="K83" s="412"/>
      <c r="L83" s="41">
        <v>110</v>
      </c>
      <c r="M83" s="25">
        <f t="shared" si="19"/>
        <v>0</v>
      </c>
      <c r="N83" s="26"/>
      <c r="O83" s="44">
        <f>L83*M83*N83</f>
        <v>0</v>
      </c>
      <c r="P83" s="28">
        <f>L83*N83</f>
        <v>0</v>
      </c>
      <c r="R83" s="14"/>
    </row>
    <row r="84" spans="1:18" s="13" customFormat="1" ht="20.399999999999999">
      <c r="A84" s="19">
        <v>9789533554303</v>
      </c>
      <c r="B84" s="38">
        <v>6741</v>
      </c>
      <c r="C84" s="39">
        <v>4505</v>
      </c>
      <c r="D84" s="21" t="s">
        <v>196</v>
      </c>
      <c r="E84" s="21" t="s">
        <v>439</v>
      </c>
      <c r="F84" s="21" t="s">
        <v>107</v>
      </c>
      <c r="G84" s="22">
        <v>0.26</v>
      </c>
      <c r="H84" s="22">
        <f>G84*N84</f>
        <v>0</v>
      </c>
      <c r="I84" s="77" t="s">
        <v>6</v>
      </c>
      <c r="J84" s="23">
        <f>L84/1.05</f>
        <v>114.28571428571428</v>
      </c>
      <c r="K84" s="412"/>
      <c r="L84" s="41">
        <v>120</v>
      </c>
      <c r="M84" s="25">
        <f t="shared" si="19"/>
        <v>0</v>
      </c>
      <c r="N84" s="26"/>
      <c r="O84" s="44">
        <f>L84*M84*N84</f>
        <v>0</v>
      </c>
      <c r="P84" s="28">
        <f>L84*N84</f>
        <v>0</v>
      </c>
      <c r="R84" s="14"/>
    </row>
    <row r="85" spans="1:18" s="13" customFormat="1">
      <c r="A85" s="296"/>
      <c r="B85" s="268"/>
      <c r="C85" s="297"/>
      <c r="D85" s="270" t="s">
        <v>10</v>
      </c>
      <c r="E85" s="271"/>
      <c r="F85" s="271"/>
      <c r="G85" s="272"/>
      <c r="H85" s="272"/>
      <c r="I85" s="271"/>
      <c r="J85" s="273"/>
      <c r="K85" s="408"/>
      <c r="L85" s="271"/>
      <c r="M85" s="271"/>
      <c r="N85" s="274"/>
      <c r="O85" s="275"/>
      <c r="P85" s="276"/>
      <c r="R85" s="14"/>
    </row>
    <row r="86" spans="1:18" s="13" customFormat="1" ht="20.399999999999999">
      <c r="A86" s="19">
        <v>9789533552972</v>
      </c>
      <c r="B86" s="20">
        <v>6016</v>
      </c>
      <c r="C86" s="20">
        <v>3856</v>
      </c>
      <c r="D86" s="21" t="s">
        <v>197</v>
      </c>
      <c r="E86" s="21" t="s">
        <v>58</v>
      </c>
      <c r="F86" s="21" t="s">
        <v>5</v>
      </c>
      <c r="G86" s="22">
        <v>0.28000000000000003</v>
      </c>
      <c r="H86" s="22">
        <f>G86*N86</f>
        <v>0</v>
      </c>
      <c r="I86" s="77" t="s">
        <v>6</v>
      </c>
      <c r="J86" s="23">
        <f>L86/1.05</f>
        <v>44.761904761904759</v>
      </c>
      <c r="K86" s="410"/>
      <c r="L86" s="24">
        <v>47</v>
      </c>
      <c r="M86" s="25">
        <f t="shared" ref="M86:M87" si="20">IF(M$14&lt;&gt;"",0%,IF(M$12&lt;&gt;"",0%,IF(M$10&lt;&gt;"",IF(N$19&lt;&gt;"",13%,10%),0%)))</f>
        <v>0</v>
      </c>
      <c r="N86" s="26"/>
      <c r="O86" s="27">
        <f>L86*M86*N86</f>
        <v>0</v>
      </c>
      <c r="P86" s="28">
        <f>L86*N86</f>
        <v>0</v>
      </c>
      <c r="R86" s="14"/>
    </row>
    <row r="87" spans="1:18" s="13" customFormat="1" ht="20.399999999999999">
      <c r="A87" s="19">
        <v>9789533552989</v>
      </c>
      <c r="B87" s="20"/>
      <c r="C87" s="20"/>
      <c r="D87" s="21" t="s">
        <v>198</v>
      </c>
      <c r="E87" s="21" t="s">
        <v>58</v>
      </c>
      <c r="F87" s="21" t="s">
        <v>8</v>
      </c>
      <c r="G87" s="22">
        <v>0.19</v>
      </c>
      <c r="H87" s="22">
        <f>G87*N87</f>
        <v>0</v>
      </c>
      <c r="I87" s="77" t="s">
        <v>6</v>
      </c>
      <c r="J87" s="23">
        <f>L87/1.05</f>
        <v>38.095238095238095</v>
      </c>
      <c r="K87" s="410"/>
      <c r="L87" s="24">
        <v>40</v>
      </c>
      <c r="M87" s="25">
        <f t="shared" si="20"/>
        <v>0</v>
      </c>
      <c r="N87" s="26"/>
      <c r="O87" s="27">
        <f>L87*M87*N87</f>
        <v>0</v>
      </c>
      <c r="P87" s="28">
        <f>L87*N87</f>
        <v>0</v>
      </c>
      <c r="R87" s="14"/>
    </row>
    <row r="88" spans="1:18" s="13" customFormat="1">
      <c r="A88" s="296"/>
      <c r="B88" s="268"/>
      <c r="C88" s="297"/>
      <c r="D88" s="270" t="s">
        <v>199</v>
      </c>
      <c r="E88" s="271"/>
      <c r="F88" s="271"/>
      <c r="G88" s="272"/>
      <c r="H88" s="272"/>
      <c r="I88" s="271"/>
      <c r="J88" s="273"/>
      <c r="K88" s="408"/>
      <c r="L88" s="271"/>
      <c r="M88" s="271"/>
      <c r="N88" s="274"/>
      <c r="O88" s="275"/>
      <c r="P88" s="276"/>
      <c r="R88" s="14"/>
    </row>
    <row r="89" spans="1:18" s="13" customFormat="1" ht="27.75" customHeight="1">
      <c r="A89" s="19">
        <v>9781292106465</v>
      </c>
      <c r="B89" s="39">
        <v>5999</v>
      </c>
      <c r="C89" s="39">
        <v>3839</v>
      </c>
      <c r="D89" s="21" t="s">
        <v>339</v>
      </c>
      <c r="E89" s="21" t="s">
        <v>81</v>
      </c>
      <c r="F89" s="21" t="s">
        <v>107</v>
      </c>
      <c r="G89" s="22">
        <v>0.39200000000000002</v>
      </c>
      <c r="H89" s="22">
        <f t="shared" ref="H89:H94" si="21">G89*N89</f>
        <v>0</v>
      </c>
      <c r="I89" s="77" t="s">
        <v>6</v>
      </c>
      <c r="J89" s="23">
        <f t="shared" ref="J89:J94" si="22">L89/1.05</f>
        <v>89.523809523809518</v>
      </c>
      <c r="K89" s="412"/>
      <c r="L89" s="41">
        <v>94</v>
      </c>
      <c r="M89" s="25">
        <f t="shared" ref="M89:M94" si="23">IF(M$14&lt;&gt;"",0%,IF(M$12&lt;&gt;"",0%,IF(M$10&lt;&gt;"",IF(N$19&lt;&gt;"",13%,10%),0%)))</f>
        <v>0</v>
      </c>
      <c r="N89" s="26"/>
      <c r="O89" s="44">
        <f>L89*M89*N89</f>
        <v>0</v>
      </c>
      <c r="P89" s="28">
        <f>L89*N89</f>
        <v>0</v>
      </c>
      <c r="R89" s="14"/>
    </row>
    <row r="90" spans="1:18" s="13" customFormat="1" ht="27.75" customHeight="1">
      <c r="A90" s="19">
        <v>9781292178684</v>
      </c>
      <c r="B90" s="39"/>
      <c r="C90" s="39"/>
      <c r="D90" s="21" t="s">
        <v>340</v>
      </c>
      <c r="E90" s="21" t="s">
        <v>128</v>
      </c>
      <c r="F90" s="21" t="s">
        <v>8</v>
      </c>
      <c r="G90" s="22">
        <v>0.35</v>
      </c>
      <c r="H90" s="22">
        <f t="shared" si="21"/>
        <v>0</v>
      </c>
      <c r="I90" s="77" t="s">
        <v>6</v>
      </c>
      <c r="J90" s="23">
        <f t="shared" si="22"/>
        <v>45.714285714285715</v>
      </c>
      <c r="K90" s="412"/>
      <c r="L90" s="41">
        <v>48</v>
      </c>
      <c r="M90" s="25">
        <f t="shared" si="23"/>
        <v>0</v>
      </c>
      <c r="N90" s="26"/>
      <c r="O90" s="44">
        <f>L90*M90*N90</f>
        <v>0</v>
      </c>
      <c r="P90" s="28">
        <f>L90*N90</f>
        <v>0</v>
      </c>
      <c r="R90" s="14"/>
    </row>
    <row r="91" spans="1:18" s="13" customFormat="1" ht="20.399999999999999">
      <c r="A91" s="19">
        <v>9781292106380</v>
      </c>
      <c r="B91" s="39"/>
      <c r="C91" s="39"/>
      <c r="D91" s="21" t="s">
        <v>341</v>
      </c>
      <c r="E91" s="21" t="s">
        <v>128</v>
      </c>
      <c r="F91" s="21" t="s">
        <v>200</v>
      </c>
      <c r="G91" s="22">
        <v>0</v>
      </c>
      <c r="H91" s="22">
        <f t="shared" si="21"/>
        <v>0</v>
      </c>
      <c r="I91" s="77" t="s">
        <v>6</v>
      </c>
      <c r="J91" s="23">
        <f t="shared" si="22"/>
        <v>45.714285714285715</v>
      </c>
      <c r="K91" s="412"/>
      <c r="L91" s="41">
        <v>48</v>
      </c>
      <c r="M91" s="25">
        <f t="shared" si="23"/>
        <v>0</v>
      </c>
      <c r="N91" s="26"/>
      <c r="O91" s="44">
        <f t="shared" ref="O91:O94" si="24">L91*M91*N91</f>
        <v>0</v>
      </c>
      <c r="P91" s="28">
        <f t="shared" ref="P91:P94" si="25">L91*N91</f>
        <v>0</v>
      </c>
      <c r="R91" s="14"/>
    </row>
    <row r="92" spans="1:18" s="13" customFormat="1" ht="36.75" customHeight="1">
      <c r="A92" s="19">
        <v>9781292179353</v>
      </c>
      <c r="B92" s="39">
        <v>5996</v>
      </c>
      <c r="C92" s="39">
        <v>3836</v>
      </c>
      <c r="D92" s="21" t="s">
        <v>446</v>
      </c>
      <c r="E92" s="21" t="s">
        <v>115</v>
      </c>
      <c r="F92" s="21" t="s">
        <v>107</v>
      </c>
      <c r="G92" s="22">
        <v>0.315</v>
      </c>
      <c r="H92" s="22">
        <f t="shared" si="21"/>
        <v>0</v>
      </c>
      <c r="I92" s="77" t="s">
        <v>126</v>
      </c>
      <c r="J92" s="23">
        <f t="shared" si="22"/>
        <v>59.047619047619044</v>
      </c>
      <c r="K92" s="412"/>
      <c r="L92" s="41">
        <v>62</v>
      </c>
      <c r="M92" s="25">
        <f t="shared" si="23"/>
        <v>0</v>
      </c>
      <c r="N92" s="26"/>
      <c r="O92" s="44">
        <f t="shared" si="24"/>
        <v>0</v>
      </c>
      <c r="P92" s="28">
        <f t="shared" si="25"/>
        <v>0</v>
      </c>
      <c r="R92" s="14"/>
    </row>
    <row r="93" spans="1:18" s="13" customFormat="1" ht="20.399999999999999">
      <c r="A93" s="19">
        <v>9781292210032</v>
      </c>
      <c r="B93" s="39"/>
      <c r="C93" s="39"/>
      <c r="D93" s="21" t="s">
        <v>201</v>
      </c>
      <c r="E93" s="21" t="s">
        <v>129</v>
      </c>
      <c r="F93" s="21" t="s">
        <v>8</v>
      </c>
      <c r="G93" s="22">
        <v>0.3</v>
      </c>
      <c r="H93" s="22">
        <f t="shared" si="21"/>
        <v>0</v>
      </c>
      <c r="I93" s="77" t="s">
        <v>126</v>
      </c>
      <c r="J93" s="23">
        <f t="shared" si="22"/>
        <v>42.857142857142854</v>
      </c>
      <c r="K93" s="412"/>
      <c r="L93" s="41">
        <v>45</v>
      </c>
      <c r="M93" s="25">
        <f t="shared" si="23"/>
        <v>0</v>
      </c>
      <c r="N93" s="26"/>
      <c r="O93" s="44">
        <f t="shared" si="24"/>
        <v>0</v>
      </c>
      <c r="P93" s="28">
        <f t="shared" si="25"/>
        <v>0</v>
      </c>
      <c r="R93" s="14"/>
    </row>
    <row r="94" spans="1:18" s="13" customFormat="1" ht="20.399999999999999">
      <c r="A94" s="19">
        <v>9781292373485</v>
      </c>
      <c r="B94" s="39"/>
      <c r="C94" s="39"/>
      <c r="D94" s="74" t="s">
        <v>202</v>
      </c>
      <c r="E94" s="73" t="s">
        <v>203</v>
      </c>
      <c r="F94" s="73" t="s">
        <v>200</v>
      </c>
      <c r="G94" s="22">
        <v>0</v>
      </c>
      <c r="H94" s="22">
        <f t="shared" si="21"/>
        <v>0</v>
      </c>
      <c r="I94" s="77" t="s">
        <v>126</v>
      </c>
      <c r="J94" s="23">
        <f t="shared" si="22"/>
        <v>42.857142857142854</v>
      </c>
      <c r="K94" s="412"/>
      <c r="L94" s="41">
        <v>45</v>
      </c>
      <c r="M94" s="25">
        <f t="shared" si="23"/>
        <v>0</v>
      </c>
      <c r="N94" s="26"/>
      <c r="O94" s="44">
        <f t="shared" si="24"/>
        <v>0</v>
      </c>
      <c r="P94" s="28">
        <f t="shared" si="25"/>
        <v>0</v>
      </c>
      <c r="R94" s="14"/>
    </row>
    <row r="95" spans="1:18" s="13" customFormat="1">
      <c r="A95" s="309"/>
      <c r="B95" s="310"/>
      <c r="C95" s="311"/>
      <c r="D95" s="312" t="s">
        <v>204</v>
      </c>
      <c r="E95" s="313"/>
      <c r="F95" s="313"/>
      <c r="G95" s="314"/>
      <c r="H95" s="314"/>
      <c r="I95" s="313"/>
      <c r="J95" s="315"/>
      <c r="K95" s="417"/>
      <c r="L95" s="313"/>
      <c r="M95" s="313"/>
      <c r="N95" s="316"/>
      <c r="O95" s="317"/>
      <c r="P95" s="318"/>
      <c r="R95" s="14"/>
    </row>
    <row r="96" spans="1:18" s="13" customFormat="1" ht="36" customHeight="1">
      <c r="A96" s="19">
        <v>9783195010511</v>
      </c>
      <c r="B96" s="20">
        <v>6135</v>
      </c>
      <c r="C96" s="20">
        <v>3951</v>
      </c>
      <c r="D96" s="21" t="s">
        <v>440</v>
      </c>
      <c r="E96" s="21" t="s">
        <v>116</v>
      </c>
      <c r="F96" s="21" t="s">
        <v>107</v>
      </c>
      <c r="G96" s="22">
        <v>0.24299999999999999</v>
      </c>
      <c r="H96" s="22">
        <f>G96*N96</f>
        <v>0</v>
      </c>
      <c r="I96" s="77" t="s">
        <v>126</v>
      </c>
      <c r="J96" s="23">
        <f>L96/1.05</f>
        <v>59.047619047619044</v>
      </c>
      <c r="K96" s="410"/>
      <c r="L96" s="24">
        <v>62</v>
      </c>
      <c r="M96" s="25">
        <f t="shared" ref="M96:M99" si="26">IF(M$14&lt;&gt;"",0%,IF(M$12&lt;&gt;"",0%,IF(M$10&lt;&gt;"",IF(N$19&lt;&gt;"",13%,10%),0%)))</f>
        <v>0</v>
      </c>
      <c r="N96" s="26"/>
      <c r="O96" s="27">
        <f>L96*M96*N96</f>
        <v>0</v>
      </c>
      <c r="P96" s="28">
        <f>L96*N96</f>
        <v>0</v>
      </c>
      <c r="R96" s="14"/>
    </row>
    <row r="97" spans="1:18" s="13" customFormat="1" ht="29.25" customHeight="1">
      <c r="A97" s="29">
        <v>9783196010510</v>
      </c>
      <c r="B97" s="20"/>
      <c r="C97" s="20"/>
      <c r="D97" s="21" t="s">
        <v>205</v>
      </c>
      <c r="E97" s="21" t="s">
        <v>131</v>
      </c>
      <c r="F97" s="21" t="s">
        <v>8</v>
      </c>
      <c r="G97" s="22">
        <v>0.316</v>
      </c>
      <c r="H97" s="22">
        <f>G97*N97</f>
        <v>0</v>
      </c>
      <c r="I97" s="77" t="s">
        <v>126</v>
      </c>
      <c r="J97" s="23">
        <f>L97/1.05</f>
        <v>55.238095238095234</v>
      </c>
      <c r="K97" s="410"/>
      <c r="L97" s="24">
        <v>58</v>
      </c>
      <c r="M97" s="25">
        <f t="shared" si="26"/>
        <v>0</v>
      </c>
      <c r="N97" s="26"/>
      <c r="O97" s="27">
        <f>L97*M97*N97</f>
        <v>0</v>
      </c>
      <c r="P97" s="28">
        <f>L97*N97</f>
        <v>0</v>
      </c>
      <c r="R97" s="14"/>
    </row>
    <row r="98" spans="1:18" s="13" customFormat="1" ht="30.6">
      <c r="A98" s="19">
        <v>9783193010513</v>
      </c>
      <c r="B98" s="20">
        <v>6131</v>
      </c>
      <c r="C98" s="20">
        <v>3947</v>
      </c>
      <c r="D98" s="21" t="s">
        <v>441</v>
      </c>
      <c r="E98" s="21" t="s">
        <v>117</v>
      </c>
      <c r="F98" s="21" t="s">
        <v>107</v>
      </c>
      <c r="G98" s="22">
        <v>0.23899999999999999</v>
      </c>
      <c r="H98" s="22">
        <f>G98*N98</f>
        <v>0</v>
      </c>
      <c r="I98" s="77" t="s">
        <v>6</v>
      </c>
      <c r="J98" s="23">
        <f>L98/1.05</f>
        <v>59.047619047619044</v>
      </c>
      <c r="K98" s="410"/>
      <c r="L98" s="24">
        <v>62</v>
      </c>
      <c r="M98" s="25">
        <f t="shared" si="26"/>
        <v>0</v>
      </c>
      <c r="N98" s="26"/>
      <c r="O98" s="27">
        <f>L98*M98*N98</f>
        <v>0</v>
      </c>
      <c r="P98" s="28">
        <f>L98*N98</f>
        <v>0</v>
      </c>
      <c r="R98" s="14"/>
    </row>
    <row r="99" spans="1:18" s="13" customFormat="1" ht="38.25" customHeight="1">
      <c r="A99" s="19">
        <v>9783194010512</v>
      </c>
      <c r="B99" s="20"/>
      <c r="C99" s="20"/>
      <c r="D99" s="21" t="s">
        <v>206</v>
      </c>
      <c r="E99" s="21" t="s">
        <v>130</v>
      </c>
      <c r="F99" s="21" t="s">
        <v>8</v>
      </c>
      <c r="G99" s="22">
        <v>0.314</v>
      </c>
      <c r="H99" s="22">
        <f>G99*N99</f>
        <v>0</v>
      </c>
      <c r="I99" s="77" t="s">
        <v>6</v>
      </c>
      <c r="J99" s="23">
        <f>L99/1.05</f>
        <v>55.238095238095234</v>
      </c>
      <c r="K99" s="410"/>
      <c r="L99" s="24">
        <v>58</v>
      </c>
      <c r="M99" s="25">
        <f t="shared" si="26"/>
        <v>0</v>
      </c>
      <c r="N99" s="26"/>
      <c r="O99" s="27">
        <f>L99*M99*N99</f>
        <v>0</v>
      </c>
      <c r="P99" s="28">
        <f>L99*N99</f>
        <v>0</v>
      </c>
      <c r="R99" s="14"/>
    </row>
    <row r="100" spans="1:18" s="13" customFormat="1" ht="14.4">
      <c r="A100" s="170"/>
      <c r="B100" s="185"/>
      <c r="C100" s="185"/>
      <c r="D100" s="186"/>
      <c r="E100" s="398" t="s">
        <v>12</v>
      </c>
      <c r="F100" s="172"/>
      <c r="G100" s="173"/>
      <c r="H100" s="173"/>
      <c r="I100" s="172"/>
      <c r="J100" s="57"/>
      <c r="K100" s="418"/>
      <c r="L100" s="172"/>
      <c r="M100" s="55"/>
      <c r="N100" s="187"/>
      <c r="O100" s="176"/>
      <c r="P100" s="56"/>
      <c r="R100" s="14"/>
    </row>
    <row r="101" spans="1:18" s="13" customFormat="1">
      <c r="A101" s="296"/>
      <c r="B101" s="319"/>
      <c r="C101" s="320"/>
      <c r="D101" s="321" t="s">
        <v>207</v>
      </c>
      <c r="E101" s="322"/>
      <c r="F101" s="322"/>
      <c r="G101" s="323"/>
      <c r="H101" s="323"/>
      <c r="I101" s="322"/>
      <c r="J101" s="324"/>
      <c r="K101" s="419"/>
      <c r="L101" s="322"/>
      <c r="M101" s="325"/>
      <c r="N101" s="326"/>
      <c r="O101" s="275"/>
      <c r="P101" s="327"/>
      <c r="R101" s="14"/>
    </row>
    <row r="102" spans="1:18" s="13" customFormat="1" ht="49.5" customHeight="1">
      <c r="A102" s="19">
        <v>9789533554136</v>
      </c>
      <c r="B102" s="20">
        <v>6742</v>
      </c>
      <c r="C102" s="481">
        <v>4506</v>
      </c>
      <c r="D102" s="21" t="s">
        <v>208</v>
      </c>
      <c r="E102" s="21" t="s">
        <v>112</v>
      </c>
      <c r="F102" s="21" t="s">
        <v>5</v>
      </c>
      <c r="G102" s="22">
        <v>0.63</v>
      </c>
      <c r="H102" s="22">
        <f>G102*N102</f>
        <v>0</v>
      </c>
      <c r="I102" s="77" t="s">
        <v>13</v>
      </c>
      <c r="J102" s="23">
        <f>L102/1.05</f>
        <v>83.80952380952381</v>
      </c>
      <c r="K102" s="410"/>
      <c r="L102" s="24">
        <v>88</v>
      </c>
      <c r="M102" s="25">
        <f t="shared" ref="M102:M105" si="27">IF(M$14&lt;&gt;"",0%,IF(M$12&lt;&gt;"",0%,IF(M$10&lt;&gt;"",IF(N$19&lt;&gt;"",13%,10%),0%)))</f>
        <v>0</v>
      </c>
      <c r="N102" s="26"/>
      <c r="O102" s="27">
        <f>L102*M102*N102</f>
        <v>0</v>
      </c>
      <c r="P102" s="28">
        <f>L102*N102</f>
        <v>0</v>
      </c>
      <c r="R102" s="14"/>
    </row>
    <row r="103" spans="1:18" s="13" customFormat="1" ht="26.25" customHeight="1">
      <c r="A103" s="19">
        <v>9789533554099</v>
      </c>
      <c r="B103" s="20">
        <v>6743</v>
      </c>
      <c r="C103" s="482"/>
      <c r="D103" s="21" t="s">
        <v>209</v>
      </c>
      <c r="E103" s="21" t="s">
        <v>113</v>
      </c>
      <c r="F103" s="21" t="s">
        <v>5</v>
      </c>
      <c r="G103" s="22">
        <v>0.35</v>
      </c>
      <c r="H103" s="22">
        <f>G103*N103</f>
        <v>0</v>
      </c>
      <c r="I103" s="77" t="s">
        <v>13</v>
      </c>
      <c r="J103" s="23">
        <f>L103/1.05</f>
        <v>63.80952380952381</v>
      </c>
      <c r="K103" s="410"/>
      <c r="L103" s="24">
        <v>67</v>
      </c>
      <c r="M103" s="25">
        <f t="shared" si="27"/>
        <v>0</v>
      </c>
      <c r="N103" s="26"/>
      <c r="O103" s="27">
        <f>L103*M103*N103</f>
        <v>0</v>
      </c>
      <c r="P103" s="28">
        <f>L103*N103</f>
        <v>0</v>
      </c>
      <c r="R103" s="14"/>
    </row>
    <row r="104" spans="1:18" s="13" customFormat="1" ht="37.5" customHeight="1">
      <c r="A104" s="19">
        <v>9789533554174</v>
      </c>
      <c r="B104" s="20"/>
      <c r="C104" s="36"/>
      <c r="D104" s="21" t="s">
        <v>210</v>
      </c>
      <c r="E104" s="21" t="s">
        <v>127</v>
      </c>
      <c r="F104" s="21" t="s">
        <v>8</v>
      </c>
      <c r="G104" s="22">
        <v>0.33300000000000002</v>
      </c>
      <c r="H104" s="22">
        <f>G104*N104</f>
        <v>0</v>
      </c>
      <c r="I104" s="77" t="s">
        <v>13</v>
      </c>
      <c r="J104" s="23">
        <f>L104/1.05</f>
        <v>44.285714285714285</v>
      </c>
      <c r="K104" s="410"/>
      <c r="L104" s="24">
        <v>46.5</v>
      </c>
      <c r="M104" s="25">
        <f t="shared" si="27"/>
        <v>0</v>
      </c>
      <c r="N104" s="26"/>
      <c r="O104" s="27">
        <f>L104*M104*N104</f>
        <v>0</v>
      </c>
      <c r="P104" s="28">
        <f>L104*N104</f>
        <v>0</v>
      </c>
      <c r="R104" s="14"/>
    </row>
    <row r="105" spans="1:18" s="13" customFormat="1" ht="29.25" customHeight="1">
      <c r="A105" s="19">
        <v>9789533554365</v>
      </c>
      <c r="B105" s="20"/>
      <c r="C105" s="36"/>
      <c r="D105" s="21" t="s">
        <v>342</v>
      </c>
      <c r="E105" s="21" t="s">
        <v>193</v>
      </c>
      <c r="F105" s="21" t="s">
        <v>194</v>
      </c>
      <c r="G105" s="22">
        <v>0.45</v>
      </c>
      <c r="H105" s="22">
        <f>G105*N105</f>
        <v>0</v>
      </c>
      <c r="I105" s="77" t="s">
        <v>13</v>
      </c>
      <c r="J105" s="23">
        <f>L105/1.05</f>
        <v>61.904761904761905</v>
      </c>
      <c r="K105" s="410"/>
      <c r="L105" s="24">
        <v>65</v>
      </c>
      <c r="M105" s="25">
        <f t="shared" si="27"/>
        <v>0</v>
      </c>
      <c r="N105" s="26"/>
      <c r="O105" s="27">
        <f>L105*M105*N105</f>
        <v>0</v>
      </c>
      <c r="P105" s="28">
        <f>L105*N105</f>
        <v>0</v>
      </c>
      <c r="R105" s="14"/>
    </row>
    <row r="106" spans="1:18" s="13" customFormat="1">
      <c r="A106" s="298"/>
      <c r="B106" s="299"/>
      <c r="C106" s="300"/>
      <c r="D106" s="301" t="s">
        <v>114</v>
      </c>
      <c r="E106" s="302"/>
      <c r="F106" s="302"/>
      <c r="G106" s="303"/>
      <c r="H106" s="303"/>
      <c r="I106" s="302"/>
      <c r="J106" s="304"/>
      <c r="K106" s="416"/>
      <c r="L106" s="302"/>
      <c r="M106" s="305"/>
      <c r="N106" s="306"/>
      <c r="O106" s="307"/>
      <c r="P106" s="308"/>
      <c r="R106" s="14"/>
    </row>
    <row r="107" spans="1:18" s="13" customFormat="1" ht="20.399999999999999">
      <c r="A107" s="19">
        <v>9789533554112</v>
      </c>
      <c r="B107" s="38">
        <v>6748</v>
      </c>
      <c r="C107" s="39">
        <v>4510</v>
      </c>
      <c r="D107" s="21" t="s">
        <v>211</v>
      </c>
      <c r="E107" s="21" t="s">
        <v>9</v>
      </c>
      <c r="F107" s="21" t="s">
        <v>107</v>
      </c>
      <c r="G107" s="22">
        <v>0.26</v>
      </c>
      <c r="H107" s="22">
        <f>G107*N107</f>
        <v>0</v>
      </c>
      <c r="I107" s="77" t="s">
        <v>13</v>
      </c>
      <c r="J107" s="23">
        <f>L107/1.05</f>
        <v>104.76190476190476</v>
      </c>
      <c r="K107" s="412"/>
      <c r="L107" s="41">
        <v>110</v>
      </c>
      <c r="M107" s="25">
        <f t="shared" ref="M107:M108" si="28">IF(M$14&lt;&gt;"",0%,IF(M$12&lt;&gt;"",0%,IF(M$10&lt;&gt;"",IF(N$19&lt;&gt;"",13%,10%),0%)))</f>
        <v>0</v>
      </c>
      <c r="N107" s="26"/>
      <c r="O107" s="44">
        <f>L107*M107*N107</f>
        <v>0</v>
      </c>
      <c r="P107" s="28">
        <f>L107*N107</f>
        <v>0</v>
      </c>
      <c r="R107" s="14"/>
    </row>
    <row r="108" spans="1:18" s="13" customFormat="1" ht="20.399999999999999">
      <c r="A108" s="19">
        <v>9789533554150</v>
      </c>
      <c r="B108" s="38">
        <v>6744</v>
      </c>
      <c r="C108" s="39">
        <v>4507</v>
      </c>
      <c r="D108" s="21" t="s">
        <v>212</v>
      </c>
      <c r="E108" s="21" t="s">
        <v>9</v>
      </c>
      <c r="F108" s="21" t="s">
        <v>107</v>
      </c>
      <c r="G108" s="22">
        <v>0.26</v>
      </c>
      <c r="H108" s="22">
        <f>G108*N108</f>
        <v>0</v>
      </c>
      <c r="I108" s="77" t="s">
        <v>13</v>
      </c>
      <c r="J108" s="23">
        <f>L108/1.05</f>
        <v>114.28571428571428</v>
      </c>
      <c r="K108" s="412"/>
      <c r="L108" s="41">
        <v>120</v>
      </c>
      <c r="M108" s="25">
        <f t="shared" si="28"/>
        <v>0</v>
      </c>
      <c r="N108" s="26"/>
      <c r="O108" s="44">
        <f>L108*M108*N108</f>
        <v>0</v>
      </c>
      <c r="P108" s="28">
        <f>L108*N108</f>
        <v>0</v>
      </c>
      <c r="R108" s="14"/>
    </row>
    <row r="109" spans="1:18" s="13" customFormat="1">
      <c r="A109" s="298"/>
      <c r="B109" s="299"/>
      <c r="C109" s="300"/>
      <c r="D109" s="301"/>
      <c r="E109" s="328" t="s">
        <v>213</v>
      </c>
      <c r="F109" s="302"/>
      <c r="G109" s="329"/>
      <c r="H109" s="291"/>
      <c r="I109" s="302"/>
      <c r="J109" s="330"/>
      <c r="K109" s="420"/>
      <c r="L109" s="302"/>
      <c r="M109" s="305"/>
      <c r="N109" s="306"/>
      <c r="O109" s="331"/>
      <c r="P109" s="308"/>
      <c r="R109" s="14"/>
    </row>
    <row r="110" spans="1:18" s="13" customFormat="1" ht="30.6">
      <c r="A110" s="19">
        <v>9781292179513</v>
      </c>
      <c r="B110" s="38">
        <v>6736</v>
      </c>
      <c r="C110" s="188">
        <v>4500</v>
      </c>
      <c r="D110" s="74" t="s">
        <v>447</v>
      </c>
      <c r="E110" s="73" t="s">
        <v>214</v>
      </c>
      <c r="F110" s="21" t="s">
        <v>5</v>
      </c>
      <c r="G110" s="22">
        <v>0.3</v>
      </c>
      <c r="H110" s="22">
        <f t="shared" ref="H110:H115" si="29">G110*N110</f>
        <v>0</v>
      </c>
      <c r="I110" s="77" t="s">
        <v>215</v>
      </c>
      <c r="J110" s="23">
        <f t="shared" ref="J110:J118" si="30">L110/1.05</f>
        <v>59.047619047619044</v>
      </c>
      <c r="K110" s="412"/>
      <c r="L110" s="41">
        <v>62</v>
      </c>
      <c r="M110" s="25">
        <f t="shared" ref="M110:M115" si="31">IF(M$14&lt;&gt;"",0%,IF(M$12&lt;&gt;"",0%,IF(M$10&lt;&gt;"",IF(N$19&lt;&gt;"",13%,10%),0%)))</f>
        <v>0</v>
      </c>
      <c r="N110" s="26"/>
      <c r="O110" s="44">
        <f t="shared" ref="O110:O118" si="32">L110*M110*N110</f>
        <v>0</v>
      </c>
      <c r="P110" s="28">
        <f t="shared" ref="P110:P118" si="33">L110*N110</f>
        <v>0</v>
      </c>
      <c r="R110" s="14"/>
    </row>
    <row r="111" spans="1:18" s="13" customFormat="1" ht="25.5" customHeight="1">
      <c r="A111" s="19">
        <v>9781292210063</v>
      </c>
      <c r="B111" s="38"/>
      <c r="C111" s="188"/>
      <c r="D111" s="74" t="s">
        <v>216</v>
      </c>
      <c r="E111" s="73" t="s">
        <v>203</v>
      </c>
      <c r="F111" s="21" t="s">
        <v>8</v>
      </c>
      <c r="G111" s="22">
        <v>0.27</v>
      </c>
      <c r="H111" s="22">
        <f t="shared" si="29"/>
        <v>0</v>
      </c>
      <c r="I111" s="77" t="s">
        <v>215</v>
      </c>
      <c r="J111" s="23">
        <f t="shared" si="30"/>
        <v>42.857142857142854</v>
      </c>
      <c r="K111" s="412"/>
      <c r="L111" s="41">
        <v>45</v>
      </c>
      <c r="M111" s="25">
        <f t="shared" si="31"/>
        <v>0</v>
      </c>
      <c r="N111" s="26"/>
      <c r="O111" s="44">
        <f t="shared" si="32"/>
        <v>0</v>
      </c>
      <c r="P111" s="28">
        <f t="shared" si="33"/>
        <v>0</v>
      </c>
      <c r="R111" s="14"/>
    </row>
    <row r="112" spans="1:18" s="13" customFormat="1" ht="20.399999999999999">
      <c r="A112" s="19">
        <v>9781292373492</v>
      </c>
      <c r="B112" s="38"/>
      <c r="C112" s="188"/>
      <c r="D112" s="74" t="s">
        <v>217</v>
      </c>
      <c r="E112" s="73" t="s">
        <v>203</v>
      </c>
      <c r="F112" s="21" t="s">
        <v>200</v>
      </c>
      <c r="G112" s="22">
        <v>0</v>
      </c>
      <c r="H112" s="22">
        <f t="shared" si="29"/>
        <v>0</v>
      </c>
      <c r="I112" s="77" t="s">
        <v>215</v>
      </c>
      <c r="J112" s="23">
        <f t="shared" si="30"/>
        <v>42.857142857142854</v>
      </c>
      <c r="K112" s="412"/>
      <c r="L112" s="41">
        <v>45</v>
      </c>
      <c r="M112" s="25">
        <f t="shared" si="31"/>
        <v>0</v>
      </c>
      <c r="N112" s="26"/>
      <c r="O112" s="44">
        <f t="shared" si="32"/>
        <v>0</v>
      </c>
      <c r="P112" s="28">
        <f t="shared" si="33"/>
        <v>0</v>
      </c>
      <c r="R112" s="14"/>
    </row>
    <row r="113" spans="1:18" s="13" customFormat="1" ht="28.5" customHeight="1">
      <c r="A113" s="19">
        <v>9781292106700</v>
      </c>
      <c r="B113" s="38">
        <v>6771</v>
      </c>
      <c r="C113" s="188">
        <v>4531</v>
      </c>
      <c r="D113" s="74" t="s">
        <v>343</v>
      </c>
      <c r="E113" s="189" t="s">
        <v>81</v>
      </c>
      <c r="F113" s="21" t="s">
        <v>5</v>
      </c>
      <c r="G113" s="22">
        <v>0.37</v>
      </c>
      <c r="H113" s="22">
        <f t="shared" si="29"/>
        <v>0</v>
      </c>
      <c r="I113" s="77" t="s">
        <v>13</v>
      </c>
      <c r="J113" s="23">
        <f t="shared" si="30"/>
        <v>88.571428571428569</v>
      </c>
      <c r="K113" s="412"/>
      <c r="L113" s="41">
        <v>93</v>
      </c>
      <c r="M113" s="25">
        <f t="shared" si="31"/>
        <v>0</v>
      </c>
      <c r="N113" s="26"/>
      <c r="O113" s="44">
        <f t="shared" si="32"/>
        <v>0</v>
      </c>
      <c r="P113" s="28">
        <f t="shared" si="33"/>
        <v>0</v>
      </c>
      <c r="R113" s="14"/>
    </row>
    <row r="114" spans="1:18" s="13" customFormat="1" ht="20.399999999999999">
      <c r="A114" s="19">
        <v>9781292178721</v>
      </c>
      <c r="B114" s="38"/>
      <c r="C114" s="188"/>
      <c r="D114" s="92" t="s">
        <v>344</v>
      </c>
      <c r="E114" s="189" t="s">
        <v>218</v>
      </c>
      <c r="F114" s="21" t="s">
        <v>8</v>
      </c>
      <c r="G114" s="22">
        <v>0.33</v>
      </c>
      <c r="H114" s="22">
        <f t="shared" si="29"/>
        <v>0</v>
      </c>
      <c r="I114" s="77" t="s">
        <v>13</v>
      </c>
      <c r="J114" s="23">
        <f t="shared" si="30"/>
        <v>45.714285714285715</v>
      </c>
      <c r="K114" s="412"/>
      <c r="L114" s="41">
        <v>48</v>
      </c>
      <c r="M114" s="25">
        <f t="shared" si="31"/>
        <v>0</v>
      </c>
      <c r="N114" s="26"/>
      <c r="O114" s="44">
        <f t="shared" si="32"/>
        <v>0</v>
      </c>
      <c r="P114" s="28">
        <f t="shared" si="33"/>
        <v>0</v>
      </c>
      <c r="R114" s="14"/>
    </row>
    <row r="115" spans="1:18" s="13" customFormat="1" ht="33" customHeight="1">
      <c r="A115" s="19">
        <v>9781292106625</v>
      </c>
      <c r="B115" s="38"/>
      <c r="C115" s="188"/>
      <c r="D115" s="92" t="s">
        <v>345</v>
      </c>
      <c r="E115" s="189" t="s">
        <v>218</v>
      </c>
      <c r="F115" s="21" t="s">
        <v>200</v>
      </c>
      <c r="G115" s="22">
        <v>0</v>
      </c>
      <c r="H115" s="22">
        <f t="shared" si="29"/>
        <v>0</v>
      </c>
      <c r="I115" s="77" t="s">
        <v>13</v>
      </c>
      <c r="J115" s="23">
        <f t="shared" si="30"/>
        <v>45.714285714285715</v>
      </c>
      <c r="K115" s="412"/>
      <c r="L115" s="41">
        <v>48</v>
      </c>
      <c r="M115" s="25">
        <f t="shared" si="31"/>
        <v>0</v>
      </c>
      <c r="N115" s="26"/>
      <c r="O115" s="44">
        <f t="shared" si="32"/>
        <v>0</v>
      </c>
      <c r="P115" s="28">
        <f>L115*N115</f>
        <v>0</v>
      </c>
      <c r="R115" s="14"/>
    </row>
    <row r="116" spans="1:18" s="13" customFormat="1" ht="14.4">
      <c r="A116" s="332"/>
      <c r="B116" s="333"/>
      <c r="C116" s="333"/>
      <c r="D116" s="334" t="s">
        <v>219</v>
      </c>
      <c r="E116" s="288"/>
      <c r="F116" s="335"/>
      <c r="G116" s="336"/>
      <c r="H116" s="337"/>
      <c r="I116" s="335"/>
      <c r="J116" s="338"/>
      <c r="K116" s="421"/>
      <c r="L116" s="335"/>
      <c r="M116" s="339"/>
      <c r="N116" s="340"/>
      <c r="O116" s="341"/>
      <c r="P116" s="342"/>
      <c r="R116" s="14"/>
    </row>
    <row r="117" spans="1:18" s="13" customFormat="1" ht="30.6">
      <c r="A117" s="19">
        <v>9783193010520</v>
      </c>
      <c r="B117" s="39">
        <v>6723</v>
      </c>
      <c r="C117" s="39">
        <v>4487</v>
      </c>
      <c r="D117" s="21" t="s">
        <v>434</v>
      </c>
      <c r="E117" s="21" t="s">
        <v>220</v>
      </c>
      <c r="F117" s="21" t="s">
        <v>5</v>
      </c>
      <c r="G117" s="22">
        <v>0.23799999999999999</v>
      </c>
      <c r="H117" s="22">
        <f t="shared" ref="H117:H118" si="34">G117*N117</f>
        <v>0</v>
      </c>
      <c r="I117" s="77" t="s">
        <v>215</v>
      </c>
      <c r="J117" s="23">
        <f t="shared" si="30"/>
        <v>59.047619047619044</v>
      </c>
      <c r="K117" s="412"/>
      <c r="L117" s="23">
        <v>62</v>
      </c>
      <c r="M117" s="25">
        <f t="shared" ref="M117:M120" si="35">IF(M$14&lt;&gt;"",0%,IF(M$12&lt;&gt;"",0%,IF(M$10&lt;&gt;"",IF(N$19&lt;&gt;"",13%,10%),0%)))</f>
        <v>0</v>
      </c>
      <c r="N117" s="31"/>
      <c r="O117" s="44">
        <f t="shared" si="32"/>
        <v>0</v>
      </c>
      <c r="P117" s="28">
        <f t="shared" si="33"/>
        <v>0</v>
      </c>
      <c r="R117" s="14"/>
    </row>
    <row r="118" spans="1:18" s="13" customFormat="1" ht="20.399999999999999">
      <c r="A118" s="19">
        <v>9783194010529</v>
      </c>
      <c r="B118" s="72"/>
      <c r="C118" s="72"/>
      <c r="D118" s="21" t="s">
        <v>221</v>
      </c>
      <c r="E118" s="21" t="s">
        <v>131</v>
      </c>
      <c r="F118" s="21" t="s">
        <v>8</v>
      </c>
      <c r="G118" s="22">
        <v>0.33400000000000002</v>
      </c>
      <c r="H118" s="22">
        <f t="shared" si="34"/>
        <v>0</v>
      </c>
      <c r="I118" s="77" t="s">
        <v>215</v>
      </c>
      <c r="J118" s="23">
        <f t="shared" si="30"/>
        <v>57.142857142857139</v>
      </c>
      <c r="K118" s="412"/>
      <c r="L118" s="23">
        <v>60</v>
      </c>
      <c r="M118" s="25">
        <f t="shared" si="35"/>
        <v>0</v>
      </c>
      <c r="N118" s="31"/>
      <c r="O118" s="44">
        <f t="shared" si="32"/>
        <v>0</v>
      </c>
      <c r="P118" s="28">
        <f t="shared" si="33"/>
        <v>0</v>
      </c>
      <c r="R118" s="14"/>
    </row>
    <row r="119" spans="1:18" s="13" customFormat="1" ht="30.6">
      <c r="A119" s="19">
        <v>9783195010511</v>
      </c>
      <c r="B119" s="39">
        <v>6135</v>
      </c>
      <c r="C119" s="39">
        <v>3951</v>
      </c>
      <c r="D119" s="21" t="s">
        <v>440</v>
      </c>
      <c r="E119" s="21" t="s">
        <v>116</v>
      </c>
      <c r="F119" s="21" t="s">
        <v>107</v>
      </c>
      <c r="G119" s="22">
        <v>0.24299999999999999</v>
      </c>
      <c r="H119" s="22">
        <f>G119*N119</f>
        <v>0</v>
      </c>
      <c r="I119" s="77" t="s">
        <v>126</v>
      </c>
      <c r="J119" s="23">
        <f>L119/1.05</f>
        <v>59.047619047619044</v>
      </c>
      <c r="K119" s="412"/>
      <c r="L119" s="41">
        <v>62</v>
      </c>
      <c r="M119" s="25">
        <f t="shared" si="35"/>
        <v>0</v>
      </c>
      <c r="N119" s="31"/>
      <c r="O119" s="44">
        <f>L119*M119*N119</f>
        <v>0</v>
      </c>
      <c r="P119" s="28">
        <f>L119*N119</f>
        <v>0</v>
      </c>
      <c r="R119" s="14"/>
    </row>
    <row r="120" spans="1:18" s="13" customFormat="1" ht="27.75" customHeight="1">
      <c r="A120" s="29">
        <v>9783196010510</v>
      </c>
      <c r="B120" s="39"/>
      <c r="C120" s="39"/>
      <c r="D120" s="21" t="s">
        <v>205</v>
      </c>
      <c r="E120" s="21" t="s">
        <v>131</v>
      </c>
      <c r="F120" s="21" t="s">
        <v>8</v>
      </c>
      <c r="G120" s="22">
        <v>0.316</v>
      </c>
      <c r="H120" s="22">
        <f>G120*N120</f>
        <v>0</v>
      </c>
      <c r="I120" s="77" t="s">
        <v>126</v>
      </c>
      <c r="J120" s="23">
        <f>L120/1.05</f>
        <v>55.238095238095234</v>
      </c>
      <c r="K120" s="412"/>
      <c r="L120" s="41">
        <v>58</v>
      </c>
      <c r="M120" s="25">
        <f t="shared" si="35"/>
        <v>0</v>
      </c>
      <c r="N120" s="31"/>
      <c r="O120" s="44">
        <f>L120*M120*N120</f>
        <v>0</v>
      </c>
      <c r="P120" s="28">
        <f>L120*N120</f>
        <v>0</v>
      </c>
      <c r="R120" s="14"/>
    </row>
    <row r="121" spans="1:18" s="13" customFormat="1" ht="14.4">
      <c r="A121" s="83"/>
      <c r="B121" s="84"/>
      <c r="C121" s="84"/>
      <c r="D121" s="190"/>
      <c r="E121" s="399" t="s">
        <v>15</v>
      </c>
      <c r="F121" s="190"/>
      <c r="G121" s="191"/>
      <c r="H121" s="191"/>
      <c r="I121" s="190"/>
      <c r="J121" s="192"/>
      <c r="K121" s="422"/>
      <c r="L121" s="190"/>
      <c r="M121" s="193"/>
      <c r="N121" s="194"/>
      <c r="O121" s="195"/>
      <c r="P121" s="196"/>
      <c r="R121" s="14"/>
    </row>
    <row r="122" spans="1:18" s="13" customFormat="1">
      <c r="A122" s="296"/>
      <c r="B122" s="319"/>
      <c r="C122" s="320"/>
      <c r="D122" s="321" t="s">
        <v>222</v>
      </c>
      <c r="E122" s="322"/>
      <c r="F122" s="322"/>
      <c r="G122" s="323"/>
      <c r="H122" s="323"/>
      <c r="I122" s="322"/>
      <c r="J122" s="324"/>
      <c r="K122" s="419"/>
      <c r="L122" s="322"/>
      <c r="M122" s="325"/>
      <c r="N122" s="326"/>
      <c r="O122" s="275"/>
      <c r="P122" s="327"/>
      <c r="R122" s="14"/>
    </row>
    <row r="123" spans="1:18" s="13" customFormat="1" ht="40.799999999999997">
      <c r="A123" s="19">
        <v>9789533554143</v>
      </c>
      <c r="B123" s="20">
        <v>6745</v>
      </c>
      <c r="C123" s="481">
        <v>4508</v>
      </c>
      <c r="D123" s="21" t="s">
        <v>223</v>
      </c>
      <c r="E123" s="21" t="s">
        <v>112</v>
      </c>
      <c r="F123" s="21" t="s">
        <v>5</v>
      </c>
      <c r="G123" s="22">
        <v>0.41499999999999998</v>
      </c>
      <c r="H123" s="22">
        <f>G123*N123</f>
        <v>0</v>
      </c>
      <c r="I123" s="77" t="s">
        <v>16</v>
      </c>
      <c r="J123" s="23">
        <f>L123/1.05</f>
        <v>71.428571428571431</v>
      </c>
      <c r="K123" s="410"/>
      <c r="L123" s="24">
        <v>75</v>
      </c>
      <c r="M123" s="25">
        <f t="shared" ref="M123:M126" si="36">IF(M$14&lt;&gt;"",0%,IF(M$12&lt;&gt;"",0%,IF(M$10&lt;&gt;"",IF(N$19&lt;&gt;"",13%,10%),0%)))</f>
        <v>0</v>
      </c>
      <c r="N123" s="26"/>
      <c r="O123" s="27">
        <f>L123*M123*N123</f>
        <v>0</v>
      </c>
      <c r="P123" s="28">
        <f>L123*N123</f>
        <v>0</v>
      </c>
      <c r="R123" s="14"/>
    </row>
    <row r="124" spans="1:18" s="13" customFormat="1" ht="24.75" customHeight="1">
      <c r="A124" s="19">
        <v>9789533554105</v>
      </c>
      <c r="B124" s="20">
        <v>6746</v>
      </c>
      <c r="C124" s="482"/>
      <c r="D124" s="21" t="s">
        <v>224</v>
      </c>
      <c r="E124" s="21" t="s">
        <v>113</v>
      </c>
      <c r="F124" s="21" t="s">
        <v>5</v>
      </c>
      <c r="G124" s="22">
        <v>0.25</v>
      </c>
      <c r="H124" s="22">
        <f>G124*N124</f>
        <v>0</v>
      </c>
      <c r="I124" s="77" t="s">
        <v>16</v>
      </c>
      <c r="J124" s="23">
        <f>L124/1.05</f>
        <v>54.285714285714285</v>
      </c>
      <c r="K124" s="410"/>
      <c r="L124" s="24">
        <v>57</v>
      </c>
      <c r="M124" s="25">
        <f t="shared" si="36"/>
        <v>0</v>
      </c>
      <c r="N124" s="26"/>
      <c r="O124" s="27">
        <f>L124*M124*N124</f>
        <v>0</v>
      </c>
      <c r="P124" s="28">
        <f>L124*N124</f>
        <v>0</v>
      </c>
      <c r="R124" s="14"/>
    </row>
    <row r="125" spans="1:18" s="13" customFormat="1" ht="30.6">
      <c r="A125" s="19">
        <v>9789533554181</v>
      </c>
      <c r="B125" s="20"/>
      <c r="C125" s="36"/>
      <c r="D125" s="21" t="s">
        <v>225</v>
      </c>
      <c r="E125" s="21" t="s">
        <v>127</v>
      </c>
      <c r="F125" s="21" t="s">
        <v>8</v>
      </c>
      <c r="G125" s="22">
        <v>0.43</v>
      </c>
      <c r="H125" s="22">
        <f>G125*N125</f>
        <v>0</v>
      </c>
      <c r="I125" s="77" t="s">
        <v>16</v>
      </c>
      <c r="J125" s="23">
        <f>L125/1.05</f>
        <v>50</v>
      </c>
      <c r="K125" s="410"/>
      <c r="L125" s="24">
        <v>52.5</v>
      </c>
      <c r="M125" s="25">
        <f t="shared" si="36"/>
        <v>0</v>
      </c>
      <c r="N125" s="26"/>
      <c r="O125" s="27">
        <f>L125*M125*N125</f>
        <v>0</v>
      </c>
      <c r="P125" s="28">
        <f>L125*N125</f>
        <v>0</v>
      </c>
      <c r="R125" s="14"/>
    </row>
    <row r="126" spans="1:18" s="13" customFormat="1" ht="27" customHeight="1">
      <c r="A126" s="19">
        <v>9789533554372</v>
      </c>
      <c r="B126" s="20"/>
      <c r="C126" s="36"/>
      <c r="D126" s="21" t="s">
        <v>346</v>
      </c>
      <c r="E126" s="21" t="s">
        <v>193</v>
      </c>
      <c r="F126" s="21" t="s">
        <v>194</v>
      </c>
      <c r="G126" s="22">
        <v>0.45</v>
      </c>
      <c r="H126" s="22">
        <f>G126*N126</f>
        <v>0</v>
      </c>
      <c r="I126" s="77" t="s">
        <v>16</v>
      </c>
      <c r="J126" s="23">
        <f>L126/1.05</f>
        <v>61.904761904761905</v>
      </c>
      <c r="K126" s="410"/>
      <c r="L126" s="24">
        <v>65</v>
      </c>
      <c r="M126" s="25">
        <f t="shared" si="36"/>
        <v>0</v>
      </c>
      <c r="N126" s="26"/>
      <c r="O126" s="27">
        <f>L126*M126*N126</f>
        <v>0</v>
      </c>
      <c r="P126" s="28">
        <f>L126*N126</f>
        <v>0</v>
      </c>
      <c r="R126" s="14"/>
    </row>
    <row r="127" spans="1:18" s="13" customFormat="1">
      <c r="A127" s="298"/>
      <c r="B127" s="299"/>
      <c r="C127" s="300"/>
      <c r="D127" s="301" t="s">
        <v>114</v>
      </c>
      <c r="E127" s="302"/>
      <c r="F127" s="302"/>
      <c r="G127" s="303"/>
      <c r="H127" s="303"/>
      <c r="I127" s="302"/>
      <c r="J127" s="304"/>
      <c r="K127" s="416"/>
      <c r="L127" s="302"/>
      <c r="M127" s="305"/>
      <c r="N127" s="306"/>
      <c r="O127" s="307"/>
      <c r="P127" s="308"/>
      <c r="R127" s="14"/>
    </row>
    <row r="128" spans="1:18" s="13" customFormat="1" ht="20.399999999999999">
      <c r="A128" s="19">
        <v>9789533554129</v>
      </c>
      <c r="B128" s="38">
        <v>6749</v>
      </c>
      <c r="C128" s="39">
        <v>4511</v>
      </c>
      <c r="D128" s="21" t="s">
        <v>226</v>
      </c>
      <c r="E128" s="21" t="s">
        <v>9</v>
      </c>
      <c r="F128" s="21" t="s">
        <v>107</v>
      </c>
      <c r="G128" s="22">
        <v>0.26</v>
      </c>
      <c r="H128" s="22">
        <f>G128*N128</f>
        <v>0</v>
      </c>
      <c r="I128" s="77" t="s">
        <v>16</v>
      </c>
      <c r="J128" s="23">
        <f>L128/1.05</f>
        <v>104.76190476190476</v>
      </c>
      <c r="K128" s="412"/>
      <c r="L128" s="41">
        <v>110</v>
      </c>
      <c r="M128" s="25">
        <f t="shared" ref="M128:M129" si="37">IF(M$14&lt;&gt;"",0%,IF(M$12&lt;&gt;"",0%,IF(M$10&lt;&gt;"",IF(N$19&lt;&gt;"",13%,10%),0%)))</f>
        <v>0</v>
      </c>
      <c r="N128" s="26"/>
      <c r="O128" s="44">
        <f>L128*M128*N128</f>
        <v>0</v>
      </c>
      <c r="P128" s="28">
        <f>L128*N128</f>
        <v>0</v>
      </c>
      <c r="R128" s="14"/>
    </row>
    <row r="129" spans="1:18" s="13" customFormat="1" ht="20.399999999999999">
      <c r="A129" s="19">
        <v>9789533554167</v>
      </c>
      <c r="B129" s="38">
        <v>6747</v>
      </c>
      <c r="C129" s="39">
        <v>4509</v>
      </c>
      <c r="D129" s="21" t="s">
        <v>227</v>
      </c>
      <c r="E129" s="21" t="s">
        <v>9</v>
      </c>
      <c r="F129" s="21" t="s">
        <v>107</v>
      </c>
      <c r="G129" s="22">
        <v>0.26</v>
      </c>
      <c r="H129" s="22">
        <f>G129*N129</f>
        <v>0</v>
      </c>
      <c r="I129" s="77" t="s">
        <v>16</v>
      </c>
      <c r="J129" s="23">
        <f>L129/1.05</f>
        <v>114.28571428571428</v>
      </c>
      <c r="K129" s="412"/>
      <c r="L129" s="41">
        <v>120</v>
      </c>
      <c r="M129" s="25">
        <f t="shared" si="37"/>
        <v>0</v>
      </c>
      <c r="N129" s="26"/>
      <c r="O129" s="44">
        <f>L129*M129*N129</f>
        <v>0</v>
      </c>
      <c r="P129" s="28">
        <f>L129*N129</f>
        <v>0</v>
      </c>
      <c r="R129" s="14"/>
    </row>
    <row r="130" spans="1:18" s="13" customFormat="1">
      <c r="A130" s="343"/>
      <c r="B130" s="344"/>
      <c r="C130" s="344"/>
      <c r="D130" s="345" t="s">
        <v>228</v>
      </c>
      <c r="E130" s="288"/>
      <c r="F130" s="346"/>
      <c r="G130" s="291"/>
      <c r="H130" s="291"/>
      <c r="I130" s="292"/>
      <c r="J130" s="330"/>
      <c r="K130" s="420"/>
      <c r="L130" s="330"/>
      <c r="M130" s="305"/>
      <c r="N130" s="461"/>
      <c r="O130" s="347"/>
      <c r="P130" s="308"/>
      <c r="R130" s="14"/>
    </row>
    <row r="131" spans="1:18" s="13" customFormat="1" ht="34.5" customHeight="1">
      <c r="A131" s="19">
        <v>9781292179674</v>
      </c>
      <c r="B131" s="188">
        <v>6737</v>
      </c>
      <c r="C131" s="188">
        <v>4501</v>
      </c>
      <c r="D131" s="74" t="s">
        <v>448</v>
      </c>
      <c r="E131" s="73" t="s">
        <v>115</v>
      </c>
      <c r="F131" s="21" t="s">
        <v>5</v>
      </c>
      <c r="G131" s="22">
        <v>0.34</v>
      </c>
      <c r="H131" s="22">
        <f t="shared" ref="H131:H136" si="38">G131*N131</f>
        <v>0</v>
      </c>
      <c r="I131" s="77" t="s">
        <v>229</v>
      </c>
      <c r="J131" s="23">
        <f t="shared" ref="J131:J141" si="39">L131/1.05</f>
        <v>62.857142857142854</v>
      </c>
      <c r="K131" s="412"/>
      <c r="L131" s="41">
        <v>66</v>
      </c>
      <c r="M131" s="25">
        <f t="shared" ref="M131:M136" si="40">IF(M$14&lt;&gt;"",0%,IF(M$12&lt;&gt;"",0%,IF(M$10&lt;&gt;"",IF(N$19&lt;&gt;"",13%,10%),0%)))</f>
        <v>0</v>
      </c>
      <c r="N131" s="31"/>
      <c r="O131" s="82">
        <f t="shared" ref="O131:O141" si="41">L131*M131*N131</f>
        <v>0</v>
      </c>
      <c r="P131" s="28">
        <f t="shared" ref="P131:P141" si="42">L131*N131</f>
        <v>0</v>
      </c>
      <c r="R131" s="14"/>
    </row>
    <row r="132" spans="1:18" s="13" customFormat="1" ht="24.75" customHeight="1">
      <c r="A132" s="19">
        <v>9781292210094</v>
      </c>
      <c r="B132" s="38"/>
      <c r="C132" s="39"/>
      <c r="D132" s="74" t="s">
        <v>379</v>
      </c>
      <c r="E132" s="73" t="s">
        <v>230</v>
      </c>
      <c r="F132" s="21" t="s">
        <v>8</v>
      </c>
      <c r="G132" s="22">
        <v>0.28000000000000003</v>
      </c>
      <c r="H132" s="22">
        <f t="shared" si="38"/>
        <v>0</v>
      </c>
      <c r="I132" s="77" t="s">
        <v>229</v>
      </c>
      <c r="J132" s="23">
        <f t="shared" si="39"/>
        <v>42.857142857142854</v>
      </c>
      <c r="K132" s="412"/>
      <c r="L132" s="41">
        <v>45</v>
      </c>
      <c r="M132" s="25">
        <f t="shared" si="40"/>
        <v>0</v>
      </c>
      <c r="N132" s="31"/>
      <c r="O132" s="82">
        <f t="shared" si="41"/>
        <v>0</v>
      </c>
      <c r="P132" s="28">
        <f t="shared" si="42"/>
        <v>0</v>
      </c>
      <c r="R132" s="14"/>
    </row>
    <row r="133" spans="1:18" s="13" customFormat="1" ht="33.75" customHeight="1">
      <c r="A133" s="19">
        <v>9781292373508</v>
      </c>
      <c r="B133" s="38"/>
      <c r="C133" s="188"/>
      <c r="D133" s="74" t="s">
        <v>380</v>
      </c>
      <c r="E133" s="73" t="s">
        <v>230</v>
      </c>
      <c r="F133" s="21" t="s">
        <v>200</v>
      </c>
      <c r="G133" s="22">
        <v>0</v>
      </c>
      <c r="H133" s="22">
        <f t="shared" si="38"/>
        <v>0</v>
      </c>
      <c r="I133" s="77" t="s">
        <v>229</v>
      </c>
      <c r="J133" s="23">
        <f t="shared" si="39"/>
        <v>42.857142857142854</v>
      </c>
      <c r="K133" s="412"/>
      <c r="L133" s="41">
        <v>45</v>
      </c>
      <c r="M133" s="25">
        <f t="shared" si="40"/>
        <v>0</v>
      </c>
      <c r="N133" s="31"/>
      <c r="O133" s="82">
        <f t="shared" si="41"/>
        <v>0</v>
      </c>
      <c r="P133" s="28">
        <f t="shared" si="42"/>
        <v>0</v>
      </c>
      <c r="R133" s="14"/>
    </row>
    <row r="134" spans="1:18" s="13" customFormat="1" ht="25.5" customHeight="1">
      <c r="A134" s="19">
        <v>9781292106946</v>
      </c>
      <c r="B134" s="38">
        <v>6772</v>
      </c>
      <c r="C134" s="188">
        <v>4532</v>
      </c>
      <c r="D134" s="74" t="s">
        <v>347</v>
      </c>
      <c r="E134" s="189" t="s">
        <v>231</v>
      </c>
      <c r="F134" s="21" t="s">
        <v>5</v>
      </c>
      <c r="G134" s="22">
        <v>0.37</v>
      </c>
      <c r="H134" s="22">
        <f t="shared" si="38"/>
        <v>0</v>
      </c>
      <c r="I134" s="77" t="s">
        <v>16</v>
      </c>
      <c r="J134" s="23">
        <f t="shared" si="39"/>
        <v>94.285714285714278</v>
      </c>
      <c r="K134" s="412"/>
      <c r="L134" s="41">
        <v>99</v>
      </c>
      <c r="M134" s="25">
        <f t="shared" si="40"/>
        <v>0</v>
      </c>
      <c r="N134" s="31"/>
      <c r="O134" s="82">
        <f t="shared" si="41"/>
        <v>0</v>
      </c>
      <c r="P134" s="28">
        <f t="shared" si="42"/>
        <v>0</v>
      </c>
      <c r="R134" s="14"/>
    </row>
    <row r="135" spans="1:18" s="13" customFormat="1" ht="20.399999999999999">
      <c r="A135" s="19">
        <v>9781292178769</v>
      </c>
      <c r="B135" s="38"/>
      <c r="C135" s="39"/>
      <c r="D135" s="93" t="s">
        <v>348</v>
      </c>
      <c r="E135" s="189" t="s">
        <v>232</v>
      </c>
      <c r="F135" s="21" t="s">
        <v>8</v>
      </c>
      <c r="G135" s="22">
        <v>0.34</v>
      </c>
      <c r="H135" s="22">
        <f t="shared" si="38"/>
        <v>0</v>
      </c>
      <c r="I135" s="77" t="s">
        <v>16</v>
      </c>
      <c r="J135" s="23">
        <f t="shared" si="39"/>
        <v>45.714285714285715</v>
      </c>
      <c r="K135" s="412"/>
      <c r="L135" s="41">
        <v>48</v>
      </c>
      <c r="M135" s="25">
        <f t="shared" si="40"/>
        <v>0</v>
      </c>
      <c r="N135" s="31"/>
      <c r="O135" s="82">
        <f t="shared" si="41"/>
        <v>0</v>
      </c>
      <c r="P135" s="28">
        <f t="shared" si="42"/>
        <v>0</v>
      </c>
      <c r="R135" s="14"/>
    </row>
    <row r="136" spans="1:18" s="13" customFormat="1" ht="33.75" customHeight="1">
      <c r="A136" s="19">
        <v>9781292106861</v>
      </c>
      <c r="B136" s="38"/>
      <c r="C136" s="39"/>
      <c r="D136" s="92" t="s">
        <v>349</v>
      </c>
      <c r="E136" s="189" t="s">
        <v>232</v>
      </c>
      <c r="F136" s="21" t="s">
        <v>200</v>
      </c>
      <c r="G136" s="22">
        <v>0</v>
      </c>
      <c r="H136" s="22">
        <f t="shared" si="38"/>
        <v>0</v>
      </c>
      <c r="I136" s="77" t="s">
        <v>16</v>
      </c>
      <c r="J136" s="23">
        <f t="shared" si="39"/>
        <v>45.714285714285715</v>
      </c>
      <c r="K136" s="412"/>
      <c r="L136" s="41">
        <v>48</v>
      </c>
      <c r="M136" s="25">
        <f t="shared" si="40"/>
        <v>0</v>
      </c>
      <c r="N136" s="31"/>
      <c r="O136" s="82">
        <f t="shared" si="41"/>
        <v>0</v>
      </c>
      <c r="P136" s="28">
        <f t="shared" si="42"/>
        <v>0</v>
      </c>
      <c r="R136" s="14"/>
    </row>
    <row r="137" spans="1:18" s="13" customFormat="1">
      <c r="A137" s="289"/>
      <c r="B137" s="348"/>
      <c r="C137" s="290"/>
      <c r="D137" s="349" t="s">
        <v>233</v>
      </c>
      <c r="E137" s="349"/>
      <c r="F137" s="350"/>
      <c r="G137" s="291"/>
      <c r="H137" s="291"/>
      <c r="I137" s="292"/>
      <c r="J137" s="330"/>
      <c r="K137" s="351"/>
      <c r="L137" s="351"/>
      <c r="M137" s="351"/>
      <c r="N137" s="351"/>
      <c r="O137" s="437"/>
      <c r="P137" s="438"/>
      <c r="R137" s="14"/>
    </row>
    <row r="138" spans="1:18" s="13" customFormat="1" ht="36.75" customHeight="1">
      <c r="A138" s="19">
        <v>9783195010528</v>
      </c>
      <c r="B138" s="38">
        <v>6724</v>
      </c>
      <c r="C138" s="39">
        <v>4488</v>
      </c>
      <c r="D138" s="21" t="s">
        <v>351</v>
      </c>
      <c r="E138" s="21" t="s">
        <v>220</v>
      </c>
      <c r="F138" s="21" t="s">
        <v>5</v>
      </c>
      <c r="G138" s="22">
        <v>0.24199999999999999</v>
      </c>
      <c r="H138" s="22">
        <f t="shared" ref="H138:H141" si="43">G138*N138</f>
        <v>0</v>
      </c>
      <c r="I138" s="77" t="s">
        <v>432</v>
      </c>
      <c r="J138" s="23">
        <f t="shared" si="39"/>
        <v>62.857142857142854</v>
      </c>
      <c r="K138" s="412"/>
      <c r="L138" s="41">
        <v>66</v>
      </c>
      <c r="M138" s="25">
        <f t="shared" ref="M138:M141" si="44">IF(M$14&lt;&gt;"",0%,IF(M$12&lt;&gt;"",0%,IF(M$10&lt;&gt;"",IF(N$19&lt;&gt;"",13%,10%),0%)))</f>
        <v>0</v>
      </c>
      <c r="N138" s="31"/>
      <c r="O138" s="82">
        <f t="shared" si="41"/>
        <v>0</v>
      </c>
      <c r="P138" s="28">
        <f t="shared" si="42"/>
        <v>0</v>
      </c>
      <c r="R138" s="14"/>
    </row>
    <row r="139" spans="1:18" s="13" customFormat="1" ht="27" customHeight="1">
      <c r="A139" s="29">
        <v>9783196010527</v>
      </c>
      <c r="B139" s="38"/>
      <c r="C139" s="39"/>
      <c r="D139" s="21" t="s">
        <v>234</v>
      </c>
      <c r="E139" s="21" t="s">
        <v>235</v>
      </c>
      <c r="F139" s="21" t="s">
        <v>8</v>
      </c>
      <c r="G139" s="22">
        <v>0.32300000000000001</v>
      </c>
      <c r="H139" s="22">
        <f t="shared" si="43"/>
        <v>0</v>
      </c>
      <c r="I139" s="77" t="s">
        <v>432</v>
      </c>
      <c r="J139" s="23">
        <f t="shared" si="39"/>
        <v>57.142857142857139</v>
      </c>
      <c r="K139" s="412"/>
      <c r="L139" s="41">
        <v>60</v>
      </c>
      <c r="M139" s="25">
        <f t="shared" si="44"/>
        <v>0</v>
      </c>
      <c r="N139" s="31"/>
      <c r="O139" s="82">
        <f t="shared" si="41"/>
        <v>0</v>
      </c>
      <c r="P139" s="28">
        <f t="shared" si="42"/>
        <v>0</v>
      </c>
      <c r="R139" s="14"/>
    </row>
    <row r="140" spans="1:18" s="13" customFormat="1" ht="36.75" customHeight="1">
      <c r="A140" s="19">
        <v>9783193010520</v>
      </c>
      <c r="B140" s="39">
        <v>6723</v>
      </c>
      <c r="C140" s="39">
        <v>4487</v>
      </c>
      <c r="D140" s="21" t="s">
        <v>434</v>
      </c>
      <c r="E140" s="21" t="s">
        <v>220</v>
      </c>
      <c r="F140" s="21" t="s">
        <v>5</v>
      </c>
      <c r="G140" s="22">
        <v>0.24</v>
      </c>
      <c r="H140" s="22">
        <f t="shared" si="43"/>
        <v>0</v>
      </c>
      <c r="I140" s="77" t="s">
        <v>215</v>
      </c>
      <c r="J140" s="23">
        <f t="shared" si="39"/>
        <v>59.047619047619044</v>
      </c>
      <c r="K140" s="412"/>
      <c r="L140" s="23">
        <v>62</v>
      </c>
      <c r="M140" s="25">
        <f t="shared" si="44"/>
        <v>0</v>
      </c>
      <c r="N140" s="31"/>
      <c r="O140" s="82">
        <f t="shared" si="41"/>
        <v>0</v>
      </c>
      <c r="P140" s="28">
        <f t="shared" si="42"/>
        <v>0</v>
      </c>
      <c r="R140" s="14"/>
    </row>
    <row r="141" spans="1:18" s="13" customFormat="1" ht="30.75" customHeight="1">
      <c r="A141" s="19">
        <v>9783194010529</v>
      </c>
      <c r="B141" s="72"/>
      <c r="C141" s="72"/>
      <c r="D141" s="21" t="s">
        <v>221</v>
      </c>
      <c r="E141" s="21" t="s">
        <v>131</v>
      </c>
      <c r="F141" s="21" t="s">
        <v>8</v>
      </c>
      <c r="G141" s="22">
        <v>0.33400000000000002</v>
      </c>
      <c r="H141" s="22">
        <f t="shared" si="43"/>
        <v>0</v>
      </c>
      <c r="I141" s="77" t="s">
        <v>215</v>
      </c>
      <c r="J141" s="23">
        <f t="shared" si="39"/>
        <v>57.142857142857139</v>
      </c>
      <c r="K141" s="412"/>
      <c r="L141" s="23">
        <v>60</v>
      </c>
      <c r="M141" s="25">
        <f t="shared" si="44"/>
        <v>0</v>
      </c>
      <c r="N141" s="31"/>
      <c r="O141" s="82">
        <f t="shared" si="41"/>
        <v>0</v>
      </c>
      <c r="P141" s="28">
        <f t="shared" si="42"/>
        <v>0</v>
      </c>
      <c r="R141" s="14"/>
    </row>
    <row r="142" spans="1:18" s="13" customFormat="1" ht="14.4">
      <c r="A142" s="170"/>
      <c r="B142" s="185"/>
      <c r="C142" s="185"/>
      <c r="D142" s="172"/>
      <c r="E142" s="398" t="s">
        <v>17</v>
      </c>
      <c r="F142" s="172"/>
      <c r="G142" s="173"/>
      <c r="H142" s="173"/>
      <c r="I142" s="172"/>
      <c r="J142" s="57"/>
      <c r="K142" s="418"/>
      <c r="L142" s="172"/>
      <c r="M142" s="55"/>
      <c r="N142" s="187"/>
      <c r="O142" s="176"/>
      <c r="P142" s="56"/>
      <c r="R142" s="14"/>
    </row>
    <row r="143" spans="1:18" s="13" customFormat="1">
      <c r="A143" s="296"/>
      <c r="B143" s="319"/>
      <c r="C143" s="320"/>
      <c r="D143" s="321" t="s">
        <v>222</v>
      </c>
      <c r="E143" s="322"/>
      <c r="F143" s="322"/>
      <c r="G143" s="323"/>
      <c r="H143" s="323"/>
      <c r="I143" s="322"/>
      <c r="J143" s="324"/>
      <c r="K143" s="419"/>
      <c r="L143" s="322"/>
      <c r="M143" s="325"/>
      <c r="N143" s="326"/>
      <c r="O143" s="275"/>
      <c r="P143" s="327"/>
      <c r="R143" s="14"/>
    </row>
    <row r="144" spans="1:18" s="13" customFormat="1" ht="40.799999999999997">
      <c r="A144" s="19">
        <v>9789533554983</v>
      </c>
      <c r="B144" s="20">
        <v>7394</v>
      </c>
      <c r="C144" s="481">
        <v>5053</v>
      </c>
      <c r="D144" s="21" t="s">
        <v>381</v>
      </c>
      <c r="E144" s="21" t="s">
        <v>112</v>
      </c>
      <c r="F144" s="21" t="s">
        <v>5</v>
      </c>
      <c r="G144" s="22">
        <v>0.41499999999999998</v>
      </c>
      <c r="H144" s="22">
        <f>G144*N144</f>
        <v>0</v>
      </c>
      <c r="I144" s="77" t="s">
        <v>18</v>
      </c>
      <c r="J144" s="23">
        <f>L144/1.05</f>
        <v>71.904761904761898</v>
      </c>
      <c r="K144" s="410" t="s">
        <v>108</v>
      </c>
      <c r="L144" s="24">
        <v>75.5</v>
      </c>
      <c r="M144" s="25">
        <f t="shared" ref="M144:M147" si="45">IF(M$14&lt;&gt;"",0%,IF(M$12&lt;&gt;"",0%,IF(M$10&lt;&gt;"",IF(N$19&lt;&gt;"",13%,10%),0%)))</f>
        <v>0</v>
      </c>
      <c r="N144" s="26"/>
      <c r="O144" s="27">
        <f>L144*M144*N144</f>
        <v>0</v>
      </c>
      <c r="P144" s="28">
        <f>L144*N144</f>
        <v>0</v>
      </c>
      <c r="R144" s="14"/>
    </row>
    <row r="145" spans="1:18" s="13" customFormat="1" ht="45" customHeight="1">
      <c r="A145" s="19">
        <v>9789533554969</v>
      </c>
      <c r="B145" s="20">
        <v>7395</v>
      </c>
      <c r="C145" s="482"/>
      <c r="D145" s="21" t="s">
        <v>382</v>
      </c>
      <c r="E145" s="21" t="s">
        <v>113</v>
      </c>
      <c r="F145" s="21" t="s">
        <v>5</v>
      </c>
      <c r="G145" s="22">
        <v>0.25</v>
      </c>
      <c r="H145" s="22">
        <f>G145*N145</f>
        <v>0</v>
      </c>
      <c r="I145" s="77" t="s">
        <v>18</v>
      </c>
      <c r="J145" s="23">
        <f>L145/1.05</f>
        <v>56.19047619047619</v>
      </c>
      <c r="K145" s="410" t="s">
        <v>108</v>
      </c>
      <c r="L145" s="24">
        <v>59</v>
      </c>
      <c r="M145" s="25">
        <f t="shared" si="45"/>
        <v>0</v>
      </c>
      <c r="N145" s="26"/>
      <c r="O145" s="27">
        <f>L145*M145*N145</f>
        <v>0</v>
      </c>
      <c r="P145" s="28">
        <f>L145*N145</f>
        <v>0</v>
      </c>
      <c r="R145" s="14"/>
    </row>
    <row r="146" spans="1:18" s="13" customFormat="1" ht="45" customHeight="1">
      <c r="A146" s="19">
        <v>9789533554976</v>
      </c>
      <c r="B146" s="20"/>
      <c r="C146" s="36"/>
      <c r="D146" s="21" t="s">
        <v>383</v>
      </c>
      <c r="E146" s="21" t="s">
        <v>127</v>
      </c>
      <c r="F146" s="21" t="s">
        <v>8</v>
      </c>
      <c r="G146" s="22">
        <v>0.43</v>
      </c>
      <c r="H146" s="22">
        <f>G146*N146</f>
        <v>0</v>
      </c>
      <c r="I146" s="77" t="s">
        <v>18</v>
      </c>
      <c r="J146" s="23">
        <f>L146/1.05</f>
        <v>50.952380952380949</v>
      </c>
      <c r="K146" s="410" t="s">
        <v>108</v>
      </c>
      <c r="L146" s="24">
        <v>53.5</v>
      </c>
      <c r="M146" s="25">
        <f t="shared" si="45"/>
        <v>0</v>
      </c>
      <c r="N146" s="26"/>
      <c r="O146" s="27">
        <f>L146*M146*N146</f>
        <v>0</v>
      </c>
      <c r="P146" s="28">
        <f>L146*N146</f>
        <v>0</v>
      </c>
      <c r="R146" s="14"/>
    </row>
    <row r="147" spans="1:18" s="13" customFormat="1" ht="45" customHeight="1">
      <c r="A147" s="19">
        <v>9789533554990</v>
      </c>
      <c r="B147" s="20"/>
      <c r="C147" s="36"/>
      <c r="D147" s="21" t="s">
        <v>384</v>
      </c>
      <c r="E147" s="21" t="s">
        <v>193</v>
      </c>
      <c r="F147" s="21" t="s">
        <v>194</v>
      </c>
      <c r="G147" s="22">
        <v>0.45</v>
      </c>
      <c r="H147" s="22">
        <f>G147*N147</f>
        <v>0</v>
      </c>
      <c r="I147" s="77" t="s">
        <v>18</v>
      </c>
      <c r="J147" s="23">
        <f>L147/1.05</f>
        <v>61.904761904761905</v>
      </c>
      <c r="K147" s="410" t="s">
        <v>108</v>
      </c>
      <c r="L147" s="24">
        <v>65</v>
      </c>
      <c r="M147" s="25">
        <f t="shared" si="45"/>
        <v>0</v>
      </c>
      <c r="N147" s="26"/>
      <c r="O147" s="27">
        <f>L147*M147*N147</f>
        <v>0</v>
      </c>
      <c r="P147" s="28">
        <f>L147*N147</f>
        <v>0</v>
      </c>
      <c r="R147" s="14"/>
    </row>
    <row r="148" spans="1:18" s="13" customFormat="1">
      <c r="A148" s="298"/>
      <c r="B148" s="299"/>
      <c r="C148" s="300"/>
      <c r="D148" s="301" t="s">
        <v>114</v>
      </c>
      <c r="E148" s="302"/>
      <c r="F148" s="302"/>
      <c r="G148" s="303"/>
      <c r="H148" s="303"/>
      <c r="I148" s="302"/>
      <c r="J148" s="304"/>
      <c r="K148" s="416"/>
      <c r="L148" s="302"/>
      <c r="M148" s="305"/>
      <c r="N148" s="306"/>
      <c r="O148" s="307"/>
      <c r="P148" s="308"/>
      <c r="R148" s="14"/>
    </row>
    <row r="149" spans="1:18" s="13" customFormat="1" ht="40.5" customHeight="1">
      <c r="A149" s="19">
        <v>9789533555034</v>
      </c>
      <c r="B149" s="38">
        <v>7396</v>
      </c>
      <c r="C149" s="39">
        <v>5054</v>
      </c>
      <c r="D149" s="21" t="s">
        <v>385</v>
      </c>
      <c r="E149" s="21" t="s">
        <v>307</v>
      </c>
      <c r="F149" s="21" t="s">
        <v>107</v>
      </c>
      <c r="G149" s="22">
        <v>0.26</v>
      </c>
      <c r="H149" s="22">
        <f>G149*N149</f>
        <v>0</v>
      </c>
      <c r="I149" s="77" t="s">
        <v>18</v>
      </c>
      <c r="J149" s="23">
        <f>L149/1.05</f>
        <v>114.28571428571428</v>
      </c>
      <c r="K149" s="412" t="s">
        <v>108</v>
      </c>
      <c r="L149" s="91">
        <v>120</v>
      </c>
      <c r="M149" s="25">
        <f t="shared" ref="M149:M150" si="46">IF(M$14&lt;&gt;"",0%,IF(M$12&lt;&gt;"",0%,IF(M$10&lt;&gt;"",IF(N$19&lt;&gt;"",13%,10%),0%)))</f>
        <v>0</v>
      </c>
      <c r="N149" s="26"/>
      <c r="O149" s="27">
        <f>L149*M149*N149</f>
        <v>0</v>
      </c>
      <c r="P149" s="28">
        <f>L149*N149</f>
        <v>0</v>
      </c>
      <c r="R149" s="14"/>
    </row>
    <row r="150" spans="1:18" s="13" customFormat="1" ht="40.5" customHeight="1">
      <c r="A150" s="19">
        <v>9789533555041</v>
      </c>
      <c r="B150" s="38">
        <v>7397</v>
      </c>
      <c r="C150" s="39">
        <v>5055</v>
      </c>
      <c r="D150" s="21" t="s">
        <v>386</v>
      </c>
      <c r="E150" s="21" t="s">
        <v>307</v>
      </c>
      <c r="F150" s="21" t="s">
        <v>107</v>
      </c>
      <c r="G150" s="22">
        <v>0.26</v>
      </c>
      <c r="H150" s="22">
        <f>G150*N150</f>
        <v>0</v>
      </c>
      <c r="I150" s="77" t="s">
        <v>18</v>
      </c>
      <c r="J150" s="23">
        <f>L150/1.05</f>
        <v>104.76190476190476</v>
      </c>
      <c r="K150" s="412" t="s">
        <v>108</v>
      </c>
      <c r="L150" s="91">
        <v>110</v>
      </c>
      <c r="M150" s="25">
        <f t="shared" si="46"/>
        <v>0</v>
      </c>
      <c r="N150" s="26"/>
      <c r="O150" s="27">
        <f>L150*M150*N150</f>
        <v>0</v>
      </c>
      <c r="P150" s="28">
        <f>L150*N150</f>
        <v>0</v>
      </c>
      <c r="R150" s="14"/>
    </row>
    <row r="151" spans="1:18" s="13" customFormat="1">
      <c r="A151" s="298"/>
      <c r="B151" s="299"/>
      <c r="C151" s="300"/>
      <c r="D151" s="301" t="s">
        <v>10</v>
      </c>
      <c r="E151" s="302"/>
      <c r="F151" s="302"/>
      <c r="G151" s="329"/>
      <c r="H151" s="329"/>
      <c r="I151" s="302"/>
      <c r="J151" s="330"/>
      <c r="K151" s="420"/>
      <c r="L151" s="302"/>
      <c r="M151" s="305"/>
      <c r="N151" s="306"/>
      <c r="O151" s="307"/>
      <c r="P151" s="308"/>
      <c r="R151" s="14"/>
    </row>
    <row r="152" spans="1:18" s="13" customFormat="1" ht="27.75" customHeight="1">
      <c r="A152" s="19">
        <v>9789533036076</v>
      </c>
      <c r="B152" s="38">
        <v>645</v>
      </c>
      <c r="C152" s="484">
        <v>97</v>
      </c>
      <c r="D152" s="21" t="s">
        <v>236</v>
      </c>
      <c r="E152" s="21" t="s">
        <v>11</v>
      </c>
      <c r="F152" s="21" t="s">
        <v>5</v>
      </c>
      <c r="G152" s="22">
        <v>0.48</v>
      </c>
      <c r="H152" s="22">
        <f>G152*N152</f>
        <v>0</v>
      </c>
      <c r="I152" s="77" t="s">
        <v>18</v>
      </c>
      <c r="J152" s="23">
        <f>L152/1.05</f>
        <v>60</v>
      </c>
      <c r="K152" s="423"/>
      <c r="L152" s="41">
        <v>63</v>
      </c>
      <c r="M152" s="25">
        <f>IF(M$14&lt;&gt;"",0%,IF(M$12&lt;&gt;"",0%,IF(M$10&lt;&gt;"",IF(N$19&lt;&gt;"",13%,10%),0%)))</f>
        <v>0</v>
      </c>
      <c r="N152" s="26"/>
      <c r="O152" s="27">
        <f>L152*M152*N152</f>
        <v>0</v>
      </c>
      <c r="P152" s="28">
        <f>L152*N152</f>
        <v>0</v>
      </c>
      <c r="R152" s="14"/>
    </row>
    <row r="153" spans="1:18" s="13" customFormat="1" ht="31.5" customHeight="1">
      <c r="A153" s="19">
        <v>9789533036083</v>
      </c>
      <c r="B153" s="38">
        <v>644</v>
      </c>
      <c r="C153" s="485"/>
      <c r="D153" s="21" t="s">
        <v>237</v>
      </c>
      <c r="E153" s="21" t="s">
        <v>11</v>
      </c>
      <c r="F153" s="21" t="s">
        <v>8</v>
      </c>
      <c r="G153" s="22">
        <v>0.2</v>
      </c>
      <c r="H153" s="22">
        <f>G153*N153</f>
        <v>0</v>
      </c>
      <c r="I153" s="77" t="s">
        <v>18</v>
      </c>
      <c r="J153" s="23">
        <f>L153/1.05</f>
        <v>40</v>
      </c>
      <c r="K153" s="423"/>
      <c r="L153" s="41">
        <v>42</v>
      </c>
      <c r="M153" s="25">
        <f>IF(M$14&lt;&gt;"",0%,IF(M$12&lt;&gt;"",0%,IF(M$10&lt;&gt;"",IF(N$19&lt;&gt;"",13%,10%),0%)))</f>
        <v>0</v>
      </c>
      <c r="N153" s="26"/>
      <c r="O153" s="27">
        <f>L153*M153*N153</f>
        <v>0</v>
      </c>
      <c r="P153" s="28">
        <f>L153*N153</f>
        <v>0</v>
      </c>
      <c r="R153" s="14"/>
    </row>
    <row r="154" spans="1:18" s="13" customFormat="1">
      <c r="A154" s="343"/>
      <c r="B154" s="344"/>
      <c r="C154" s="344"/>
      <c r="D154" s="345" t="s">
        <v>312</v>
      </c>
      <c r="E154" s="288"/>
      <c r="F154" s="350"/>
      <c r="G154" s="291"/>
      <c r="H154" s="291"/>
      <c r="I154" s="292"/>
      <c r="J154" s="330"/>
      <c r="K154" s="420"/>
      <c r="L154" s="330"/>
      <c r="M154" s="305"/>
      <c r="N154" s="461"/>
      <c r="O154" s="347"/>
      <c r="P154" s="308"/>
      <c r="R154" s="14"/>
    </row>
    <row r="155" spans="1:18" s="13" customFormat="1" ht="24.75" customHeight="1">
      <c r="A155" s="29">
        <v>9781292107189</v>
      </c>
      <c r="B155" s="20">
        <v>7412</v>
      </c>
      <c r="C155" s="20">
        <v>5069</v>
      </c>
      <c r="D155" s="21" t="s">
        <v>387</v>
      </c>
      <c r="E155" s="21" t="s">
        <v>313</v>
      </c>
      <c r="F155" s="21" t="s">
        <v>5</v>
      </c>
      <c r="G155" s="22">
        <v>0.38</v>
      </c>
      <c r="H155" s="22">
        <f>G155*N155</f>
        <v>0</v>
      </c>
      <c r="I155" s="77" t="s">
        <v>18</v>
      </c>
      <c r="J155" s="23">
        <f>L155/1.05</f>
        <v>95.714285714285708</v>
      </c>
      <c r="K155" s="412"/>
      <c r="L155" s="23">
        <v>100.5</v>
      </c>
      <c r="M155" s="25">
        <f t="shared" ref="M155:M157" si="47">IF(M$14&lt;&gt;"",0%,IF(M$12&lt;&gt;"",0%,IF(M$10&lt;&gt;"",IF(N$19&lt;&gt;"",13%,10%),0%)))</f>
        <v>0</v>
      </c>
      <c r="N155" s="31"/>
      <c r="O155" s="82">
        <f t="shared" ref="O155:O157" si="48">L155*M155*N155</f>
        <v>0</v>
      </c>
      <c r="P155" s="28">
        <f t="shared" ref="P155:P157" si="49">L155*N155</f>
        <v>0</v>
      </c>
      <c r="R155" s="14"/>
    </row>
    <row r="156" spans="1:18" s="13" customFormat="1" ht="24.75" customHeight="1">
      <c r="A156" s="19">
        <v>9781292178806</v>
      </c>
      <c r="B156" s="20"/>
      <c r="C156" s="20"/>
      <c r="D156" s="21" t="s">
        <v>388</v>
      </c>
      <c r="E156" s="21" t="s">
        <v>314</v>
      </c>
      <c r="F156" s="21" t="s">
        <v>8</v>
      </c>
      <c r="G156" s="22">
        <v>0.35</v>
      </c>
      <c r="H156" s="22">
        <f t="shared" ref="H156:H157" si="50">G156*N156</f>
        <v>0</v>
      </c>
      <c r="I156" s="77" t="s">
        <v>18</v>
      </c>
      <c r="J156" s="77">
        <f>L156/1.05</f>
        <v>45.714285714285715</v>
      </c>
      <c r="K156" s="412"/>
      <c r="L156" s="23">
        <v>48</v>
      </c>
      <c r="M156" s="25">
        <f t="shared" si="47"/>
        <v>0</v>
      </c>
      <c r="N156" s="31"/>
      <c r="O156" s="82">
        <f t="shared" si="48"/>
        <v>0</v>
      </c>
      <c r="P156" s="28">
        <f t="shared" si="49"/>
        <v>0</v>
      </c>
      <c r="R156" s="14"/>
    </row>
    <row r="157" spans="1:18" s="13" customFormat="1" ht="35.25" customHeight="1">
      <c r="A157" s="19">
        <v>9781292107103</v>
      </c>
      <c r="B157" s="20"/>
      <c r="C157" s="20"/>
      <c r="D157" s="21" t="s">
        <v>389</v>
      </c>
      <c r="E157" s="21" t="s">
        <v>314</v>
      </c>
      <c r="F157" s="21" t="s">
        <v>200</v>
      </c>
      <c r="G157" s="22">
        <v>0</v>
      </c>
      <c r="H157" s="22">
        <f t="shared" si="50"/>
        <v>0</v>
      </c>
      <c r="I157" s="77" t="s">
        <v>18</v>
      </c>
      <c r="J157" s="77">
        <f>L157/1.05</f>
        <v>45.714285714285715</v>
      </c>
      <c r="K157" s="412"/>
      <c r="L157" s="23">
        <v>48</v>
      </c>
      <c r="M157" s="25">
        <f t="shared" si="47"/>
        <v>0</v>
      </c>
      <c r="N157" s="31"/>
      <c r="O157" s="82">
        <f t="shared" si="48"/>
        <v>0</v>
      </c>
      <c r="P157" s="28">
        <f t="shared" si="49"/>
        <v>0</v>
      </c>
      <c r="R157" s="14"/>
    </row>
    <row r="158" spans="1:18" s="13" customFormat="1">
      <c r="A158" s="289"/>
      <c r="B158" s="348"/>
      <c r="C158" s="290"/>
      <c r="D158" s="349" t="s">
        <v>318</v>
      </c>
      <c r="E158" s="349"/>
      <c r="F158" s="350"/>
      <c r="G158" s="291"/>
      <c r="H158" s="291"/>
      <c r="I158" s="292"/>
      <c r="J158" s="330"/>
      <c r="K158" s="351"/>
      <c r="L158" s="351"/>
      <c r="M158" s="351"/>
      <c r="N158" s="351"/>
      <c r="O158" s="347"/>
      <c r="P158" s="308"/>
      <c r="R158" s="14"/>
    </row>
    <row r="159" spans="1:18" s="13" customFormat="1" ht="40.5" customHeight="1">
      <c r="A159" s="19">
        <v>9783193010537</v>
      </c>
      <c r="B159" s="38">
        <v>7381</v>
      </c>
      <c r="C159" s="39">
        <v>5040</v>
      </c>
      <c r="D159" s="21" t="s">
        <v>390</v>
      </c>
      <c r="E159" s="21" t="s">
        <v>220</v>
      </c>
      <c r="F159" s="21" t="s">
        <v>5</v>
      </c>
      <c r="G159" s="22">
        <v>0.23799999999999999</v>
      </c>
      <c r="H159" s="22">
        <f t="shared" ref="H159:H162" si="51">G159*N159</f>
        <v>0</v>
      </c>
      <c r="I159" s="77" t="s">
        <v>18</v>
      </c>
      <c r="J159" s="77">
        <f>L159/1.05</f>
        <v>95.714285714285708</v>
      </c>
      <c r="K159" s="412" t="s">
        <v>108</v>
      </c>
      <c r="L159" s="41">
        <v>100.5</v>
      </c>
      <c r="M159" s="25">
        <f t="shared" ref="M159:M162" si="52">IF(M$14&lt;&gt;"",0%,IF(M$12&lt;&gt;"",0%,IF(M$10&lt;&gt;"",IF(N$19&lt;&gt;"",13%,10%),0%)))</f>
        <v>0</v>
      </c>
      <c r="N159" s="31"/>
      <c r="O159" s="82">
        <f t="shared" ref="O159:O162" si="53">L159*M159*N159</f>
        <v>0</v>
      </c>
      <c r="P159" s="28">
        <f t="shared" ref="P159:P162" si="54">L159*N159</f>
        <v>0</v>
      </c>
      <c r="R159" s="14"/>
    </row>
    <row r="160" spans="1:18" s="13" customFormat="1" ht="40.5" customHeight="1">
      <c r="A160" s="29">
        <v>9783193610539</v>
      </c>
      <c r="B160" s="38"/>
      <c r="C160" s="39"/>
      <c r="D160" s="21" t="s">
        <v>391</v>
      </c>
      <c r="E160" s="21" t="s">
        <v>235</v>
      </c>
      <c r="F160" s="21" t="s">
        <v>8</v>
      </c>
      <c r="G160" s="22">
        <v>0.35899999999999999</v>
      </c>
      <c r="H160" s="22">
        <f t="shared" si="51"/>
        <v>0</v>
      </c>
      <c r="I160" s="77" t="s">
        <v>18</v>
      </c>
      <c r="J160" s="77">
        <f>L160/1.05</f>
        <v>57.142857142857139</v>
      </c>
      <c r="K160" s="412" t="s">
        <v>108</v>
      </c>
      <c r="L160" s="41">
        <v>60</v>
      </c>
      <c r="M160" s="25">
        <f t="shared" si="52"/>
        <v>0</v>
      </c>
      <c r="N160" s="31"/>
      <c r="O160" s="82">
        <f t="shared" si="53"/>
        <v>0</v>
      </c>
      <c r="P160" s="28">
        <f t="shared" si="54"/>
        <v>0</v>
      </c>
      <c r="R160" s="14"/>
    </row>
    <row r="161" spans="1:19" s="13" customFormat="1" ht="40.5" customHeight="1">
      <c r="A161" s="19">
        <v>9783195010528</v>
      </c>
      <c r="B161" s="38">
        <v>7380</v>
      </c>
      <c r="C161" s="39">
        <v>5039</v>
      </c>
      <c r="D161" s="21" t="s">
        <v>351</v>
      </c>
      <c r="E161" s="21" t="s">
        <v>220</v>
      </c>
      <c r="F161" s="21" t="s">
        <v>5</v>
      </c>
      <c r="G161" s="22">
        <v>0.24099999999999999</v>
      </c>
      <c r="H161" s="22">
        <f t="shared" si="51"/>
        <v>0</v>
      </c>
      <c r="I161" s="77" t="s">
        <v>229</v>
      </c>
      <c r="J161" s="77">
        <f>L161/1.05</f>
        <v>62.857142857142854</v>
      </c>
      <c r="K161" s="412" t="s">
        <v>108</v>
      </c>
      <c r="L161" s="41">
        <v>66</v>
      </c>
      <c r="M161" s="25">
        <f t="shared" si="52"/>
        <v>0</v>
      </c>
      <c r="N161" s="31"/>
      <c r="O161" s="82">
        <f t="shared" si="53"/>
        <v>0</v>
      </c>
      <c r="P161" s="28">
        <f t="shared" si="54"/>
        <v>0</v>
      </c>
      <c r="R161" s="14"/>
    </row>
    <row r="162" spans="1:19" s="13" customFormat="1" ht="40.5" customHeight="1">
      <c r="A162" s="29">
        <v>9783196010527</v>
      </c>
      <c r="B162" s="38"/>
      <c r="C162" s="39"/>
      <c r="D162" s="21" t="s">
        <v>234</v>
      </c>
      <c r="E162" s="21" t="s">
        <v>235</v>
      </c>
      <c r="F162" s="21" t="s">
        <v>8</v>
      </c>
      <c r="G162" s="22">
        <v>0.32300000000000001</v>
      </c>
      <c r="H162" s="22">
        <f t="shared" si="51"/>
        <v>0</v>
      </c>
      <c r="I162" s="77" t="s">
        <v>229</v>
      </c>
      <c r="J162" s="77">
        <f>L162/1.05</f>
        <v>57.142857142857139</v>
      </c>
      <c r="K162" s="412" t="s">
        <v>108</v>
      </c>
      <c r="L162" s="41">
        <v>60</v>
      </c>
      <c r="M162" s="25">
        <f t="shared" si="52"/>
        <v>0</v>
      </c>
      <c r="N162" s="31"/>
      <c r="O162" s="82">
        <f t="shared" si="53"/>
        <v>0</v>
      </c>
      <c r="P162" s="28">
        <f t="shared" si="54"/>
        <v>0</v>
      </c>
      <c r="R162" s="14"/>
    </row>
    <row r="163" spans="1:19" s="13" customFormat="1" ht="14.4">
      <c r="A163" s="353"/>
      <c r="B163" s="354"/>
      <c r="C163" s="354"/>
      <c r="D163" s="355" t="s">
        <v>140</v>
      </c>
      <c r="E163" s="355"/>
      <c r="F163" s="356"/>
      <c r="G163" s="357"/>
      <c r="H163" s="357"/>
      <c r="I163" s="356"/>
      <c r="J163" s="358"/>
      <c r="K163" s="424"/>
      <c r="L163" s="356"/>
      <c r="M163" s="356"/>
      <c r="N163" s="359"/>
      <c r="O163" s="360"/>
      <c r="P163" s="361"/>
      <c r="R163" s="14"/>
    </row>
    <row r="164" spans="1:19" s="13" customFormat="1">
      <c r="A164" s="19">
        <v>9789533036441</v>
      </c>
      <c r="B164" s="39"/>
      <c r="C164" s="39"/>
      <c r="D164" s="37" t="s">
        <v>71</v>
      </c>
      <c r="E164" s="21" t="s">
        <v>72</v>
      </c>
      <c r="F164" s="21" t="s">
        <v>59</v>
      </c>
      <c r="G164" s="22">
        <v>0.21</v>
      </c>
      <c r="H164" s="22">
        <f>G164*N164</f>
        <v>0</v>
      </c>
      <c r="I164" s="77" t="s">
        <v>64</v>
      </c>
      <c r="J164" s="23">
        <f>L164/1.05</f>
        <v>61.904761904761905</v>
      </c>
      <c r="K164" s="423"/>
      <c r="L164" s="23">
        <v>65</v>
      </c>
      <c r="M164" s="25">
        <f>IF(M$14&lt;&gt;"",15%,IF(M$12&lt;&gt;"",15%,IF(M$10&lt;&gt;"",IF(N$19&lt;&gt;"",28%,25%),0%)))</f>
        <v>0.15</v>
      </c>
      <c r="N164" s="26"/>
      <c r="O164" s="44">
        <f t="shared" ref="O164:O172" si="55">L164*M164*N164</f>
        <v>0</v>
      </c>
      <c r="P164" s="28">
        <f t="shared" ref="P164:P175" si="56">L164*N164</f>
        <v>0</v>
      </c>
      <c r="R164" s="14"/>
    </row>
    <row r="165" spans="1:19" s="13" customFormat="1">
      <c r="A165" s="19">
        <v>9789533036427</v>
      </c>
      <c r="B165" s="39"/>
      <c r="C165" s="39"/>
      <c r="D165" s="37" t="s">
        <v>60</v>
      </c>
      <c r="E165" s="21" t="s">
        <v>7</v>
      </c>
      <c r="F165" s="21" t="s">
        <v>59</v>
      </c>
      <c r="G165" s="22">
        <v>0.2</v>
      </c>
      <c r="H165" s="22">
        <f>G165*N165</f>
        <v>0</v>
      </c>
      <c r="I165" s="77"/>
      <c r="J165" s="23">
        <f>L165/1.05</f>
        <v>38.095238095238095</v>
      </c>
      <c r="K165" s="423"/>
      <c r="L165" s="23">
        <v>40</v>
      </c>
      <c r="M165" s="25">
        <f t="shared" ref="M165:M175" si="57">IF(M$14&lt;&gt;"",15%,IF(M$12&lt;&gt;"",15%,IF(M$10&lt;&gt;"",IF(N$19&lt;&gt;"",28%,25%),0%)))</f>
        <v>0.15</v>
      </c>
      <c r="N165" s="26"/>
      <c r="O165" s="44">
        <f t="shared" si="55"/>
        <v>0</v>
      </c>
      <c r="P165" s="28">
        <f t="shared" si="56"/>
        <v>0</v>
      </c>
      <c r="R165" s="14"/>
    </row>
    <row r="166" spans="1:19" s="13" customFormat="1">
      <c r="A166" s="19">
        <v>9789533036434</v>
      </c>
      <c r="B166" s="39"/>
      <c r="C166" s="39"/>
      <c r="D166" s="37" t="s">
        <v>61</v>
      </c>
      <c r="E166" s="21" t="s">
        <v>14</v>
      </c>
      <c r="F166" s="21" t="s">
        <v>59</v>
      </c>
      <c r="G166" s="22">
        <v>0.36</v>
      </c>
      <c r="H166" s="22">
        <f>G166*N166</f>
        <v>0</v>
      </c>
      <c r="I166" s="77"/>
      <c r="J166" s="23">
        <f>L166/1.05</f>
        <v>38.095238095238095</v>
      </c>
      <c r="K166" s="423"/>
      <c r="L166" s="23">
        <v>40</v>
      </c>
      <c r="M166" s="25">
        <f t="shared" si="57"/>
        <v>0.15</v>
      </c>
      <c r="N166" s="26"/>
      <c r="O166" s="44">
        <f t="shared" si="55"/>
        <v>0</v>
      </c>
      <c r="P166" s="28">
        <f t="shared" si="56"/>
        <v>0</v>
      </c>
      <c r="R166" s="14"/>
    </row>
    <row r="167" spans="1:19" s="13" customFormat="1">
      <c r="A167" s="19">
        <v>9789533036373</v>
      </c>
      <c r="B167" s="39"/>
      <c r="C167" s="39"/>
      <c r="D167" s="37" t="s">
        <v>62</v>
      </c>
      <c r="E167" s="21" t="s">
        <v>63</v>
      </c>
      <c r="F167" s="21" t="s">
        <v>59</v>
      </c>
      <c r="G167" s="22">
        <v>0.24</v>
      </c>
      <c r="H167" s="22">
        <f>G167*N167</f>
        <v>0</v>
      </c>
      <c r="I167" s="77" t="s">
        <v>64</v>
      </c>
      <c r="J167" s="23">
        <f t="shared" ref="J167:J175" si="58">L167/1.05</f>
        <v>75.238095238095241</v>
      </c>
      <c r="K167" s="423"/>
      <c r="L167" s="23">
        <v>79</v>
      </c>
      <c r="M167" s="25">
        <f t="shared" si="57"/>
        <v>0.15</v>
      </c>
      <c r="N167" s="26"/>
      <c r="O167" s="44">
        <f t="shared" si="55"/>
        <v>0</v>
      </c>
      <c r="P167" s="28">
        <f t="shared" si="56"/>
        <v>0</v>
      </c>
      <c r="R167" s="14"/>
    </row>
    <row r="168" spans="1:19" s="13" customFormat="1">
      <c r="A168" s="19">
        <v>9789533039770</v>
      </c>
      <c r="B168" s="39"/>
      <c r="C168" s="39"/>
      <c r="D168" s="37" t="s">
        <v>97</v>
      </c>
      <c r="E168" s="21" t="s">
        <v>98</v>
      </c>
      <c r="F168" s="21" t="s">
        <v>59</v>
      </c>
      <c r="G168" s="22">
        <v>0.501</v>
      </c>
      <c r="H168" s="22">
        <f t="shared" ref="H168:H175" si="59">G168*N168</f>
        <v>0</v>
      </c>
      <c r="I168" s="77"/>
      <c r="J168" s="23">
        <f t="shared" si="58"/>
        <v>94.285714285714278</v>
      </c>
      <c r="K168" s="423"/>
      <c r="L168" s="23">
        <v>99</v>
      </c>
      <c r="M168" s="25">
        <f t="shared" si="57"/>
        <v>0.15</v>
      </c>
      <c r="N168" s="26"/>
      <c r="O168" s="44">
        <f t="shared" si="55"/>
        <v>0</v>
      </c>
      <c r="P168" s="28">
        <f t="shared" si="56"/>
        <v>0</v>
      </c>
      <c r="R168" s="14"/>
    </row>
    <row r="169" spans="1:19" s="13" customFormat="1">
      <c r="A169" s="19">
        <v>9789533550152</v>
      </c>
      <c r="B169" s="39"/>
      <c r="C169" s="39"/>
      <c r="D169" s="37" t="s">
        <v>99</v>
      </c>
      <c r="E169" s="21" t="s">
        <v>98</v>
      </c>
      <c r="F169" s="21" t="s">
        <v>59</v>
      </c>
      <c r="G169" s="22">
        <v>0.374</v>
      </c>
      <c r="H169" s="22">
        <f t="shared" si="59"/>
        <v>0</v>
      </c>
      <c r="I169" s="77"/>
      <c r="J169" s="23">
        <f t="shared" si="58"/>
        <v>84.761904761904759</v>
      </c>
      <c r="K169" s="423"/>
      <c r="L169" s="23">
        <v>89</v>
      </c>
      <c r="M169" s="25">
        <f t="shared" si="57"/>
        <v>0.15</v>
      </c>
      <c r="N169" s="26"/>
      <c r="O169" s="44">
        <f t="shared" si="55"/>
        <v>0</v>
      </c>
      <c r="P169" s="28">
        <f t="shared" si="56"/>
        <v>0</v>
      </c>
      <c r="R169" s="14"/>
    </row>
    <row r="170" spans="1:19" s="13" customFormat="1">
      <c r="A170" s="19">
        <v>9789533550169</v>
      </c>
      <c r="B170" s="39"/>
      <c r="C170" s="39"/>
      <c r="D170" s="37" t="s">
        <v>100</v>
      </c>
      <c r="E170" s="21" t="s">
        <v>98</v>
      </c>
      <c r="F170" s="21" t="s">
        <v>59</v>
      </c>
      <c r="G170" s="22">
        <v>0.24</v>
      </c>
      <c r="H170" s="22">
        <f t="shared" si="59"/>
        <v>0</v>
      </c>
      <c r="I170" s="77"/>
      <c r="J170" s="23">
        <f t="shared" si="58"/>
        <v>80.952380952380949</v>
      </c>
      <c r="K170" s="423"/>
      <c r="L170" s="23">
        <v>85</v>
      </c>
      <c r="M170" s="25">
        <f t="shared" si="57"/>
        <v>0.15</v>
      </c>
      <c r="N170" s="26"/>
      <c r="O170" s="44">
        <f t="shared" si="55"/>
        <v>0</v>
      </c>
      <c r="P170" s="28">
        <f t="shared" si="56"/>
        <v>0</v>
      </c>
      <c r="R170" s="14"/>
    </row>
    <row r="171" spans="1:19" s="13" customFormat="1">
      <c r="A171" s="19">
        <v>9789533550626</v>
      </c>
      <c r="B171" s="39"/>
      <c r="C171" s="39"/>
      <c r="D171" s="37" t="s">
        <v>101</v>
      </c>
      <c r="E171" s="21" t="s">
        <v>102</v>
      </c>
      <c r="F171" s="21" t="s">
        <v>59</v>
      </c>
      <c r="G171" s="22">
        <v>0.62</v>
      </c>
      <c r="H171" s="22">
        <f t="shared" si="59"/>
        <v>0</v>
      </c>
      <c r="I171" s="77"/>
      <c r="J171" s="23">
        <f t="shared" si="58"/>
        <v>113.33333333333333</v>
      </c>
      <c r="K171" s="423"/>
      <c r="L171" s="23">
        <v>119</v>
      </c>
      <c r="M171" s="25">
        <f t="shared" si="57"/>
        <v>0.15</v>
      </c>
      <c r="N171" s="26"/>
      <c r="O171" s="44">
        <f t="shared" si="55"/>
        <v>0</v>
      </c>
      <c r="P171" s="28">
        <f t="shared" si="56"/>
        <v>0</v>
      </c>
      <c r="R171" s="14"/>
    </row>
    <row r="172" spans="1:19" s="13" customFormat="1">
      <c r="A172" s="19">
        <v>9789533035581</v>
      </c>
      <c r="B172" s="39"/>
      <c r="C172" s="39"/>
      <c r="D172" s="37" t="s">
        <v>69</v>
      </c>
      <c r="E172" s="21" t="s">
        <v>70</v>
      </c>
      <c r="F172" s="21" t="s">
        <v>59</v>
      </c>
      <c r="G172" s="22">
        <v>0.3</v>
      </c>
      <c r="H172" s="22">
        <f t="shared" si="59"/>
        <v>0</v>
      </c>
      <c r="I172" s="77"/>
      <c r="J172" s="23">
        <f t="shared" si="58"/>
        <v>75.238095238095241</v>
      </c>
      <c r="K172" s="423"/>
      <c r="L172" s="23">
        <v>79</v>
      </c>
      <c r="M172" s="25">
        <f t="shared" si="57"/>
        <v>0.15</v>
      </c>
      <c r="N172" s="26"/>
      <c r="O172" s="44">
        <f t="shared" si="55"/>
        <v>0</v>
      </c>
      <c r="P172" s="28">
        <f t="shared" si="56"/>
        <v>0</v>
      </c>
      <c r="R172" s="14"/>
    </row>
    <row r="173" spans="1:19" s="34" customFormat="1" ht="20.399999999999999">
      <c r="A173" s="29">
        <v>9789533552620</v>
      </c>
      <c r="B173" s="77"/>
      <c r="C173" s="77"/>
      <c r="D173" s="37" t="s">
        <v>118</v>
      </c>
      <c r="E173" s="21" t="s">
        <v>132</v>
      </c>
      <c r="F173" s="21" t="s">
        <v>59</v>
      </c>
      <c r="G173" s="22">
        <v>0.82499999999999996</v>
      </c>
      <c r="H173" s="22">
        <f t="shared" si="59"/>
        <v>0</v>
      </c>
      <c r="I173" s="77"/>
      <c r="J173" s="23">
        <f t="shared" si="58"/>
        <v>180</v>
      </c>
      <c r="K173" s="412"/>
      <c r="L173" s="23">
        <v>189</v>
      </c>
      <c r="M173" s="25">
        <f t="shared" si="57"/>
        <v>0.15</v>
      </c>
      <c r="N173" s="26"/>
      <c r="O173" s="45">
        <f>L173*M173*N173</f>
        <v>0</v>
      </c>
      <c r="P173" s="33">
        <f t="shared" si="56"/>
        <v>0</v>
      </c>
      <c r="R173" s="35"/>
    </row>
    <row r="174" spans="1:19" s="34" customFormat="1" ht="25.5" customHeight="1">
      <c r="A174" s="29">
        <v>9789533552750</v>
      </c>
      <c r="B174" s="77"/>
      <c r="C174" s="77"/>
      <c r="D174" s="37" t="s">
        <v>138</v>
      </c>
      <c r="E174" s="21" t="s">
        <v>139</v>
      </c>
      <c r="F174" s="21" t="s">
        <v>59</v>
      </c>
      <c r="G174" s="22">
        <v>0.8</v>
      </c>
      <c r="H174" s="22">
        <f>G174*N174</f>
        <v>0</v>
      </c>
      <c r="I174" s="77"/>
      <c r="J174" s="23">
        <f>L174/1.05</f>
        <v>132.38095238095238</v>
      </c>
      <c r="K174" s="412"/>
      <c r="L174" s="23">
        <v>139</v>
      </c>
      <c r="M174" s="25">
        <f t="shared" si="57"/>
        <v>0.15</v>
      </c>
      <c r="N174" s="26"/>
      <c r="O174" s="45">
        <f>L174*M174*N174</f>
        <v>0</v>
      </c>
      <c r="P174" s="33">
        <f t="shared" si="56"/>
        <v>0</v>
      </c>
      <c r="S174" s="35"/>
    </row>
    <row r="175" spans="1:19" s="34" customFormat="1" ht="20.399999999999999">
      <c r="A175" s="29">
        <v>9789533552859</v>
      </c>
      <c r="B175" s="77"/>
      <c r="C175" s="77"/>
      <c r="D175" s="37" t="s">
        <v>119</v>
      </c>
      <c r="E175" s="21" t="s">
        <v>133</v>
      </c>
      <c r="F175" s="21" t="s">
        <v>59</v>
      </c>
      <c r="G175" s="22">
        <v>0.872</v>
      </c>
      <c r="H175" s="22">
        <f t="shared" si="59"/>
        <v>0</v>
      </c>
      <c r="I175" s="77"/>
      <c r="J175" s="23">
        <f t="shared" si="58"/>
        <v>170.47619047619048</v>
      </c>
      <c r="K175" s="412"/>
      <c r="L175" s="23">
        <v>179</v>
      </c>
      <c r="M175" s="25">
        <f t="shared" si="57"/>
        <v>0.15</v>
      </c>
      <c r="N175" s="26"/>
      <c r="O175" s="45">
        <f>L175*M175*N175</f>
        <v>0</v>
      </c>
      <c r="P175" s="33">
        <f t="shared" si="56"/>
        <v>0</v>
      </c>
      <c r="R175" s="35"/>
    </row>
    <row r="176" spans="1:19" s="13" customFormat="1">
      <c r="A176" s="46"/>
      <c r="B176" s="47"/>
      <c r="C176" s="47"/>
      <c r="D176" s="197"/>
      <c r="E176" s="400" t="s">
        <v>120</v>
      </c>
      <c r="F176" s="401"/>
      <c r="G176" s="48"/>
      <c r="H176" s="48"/>
      <c r="I176" s="49"/>
      <c r="J176" s="42"/>
      <c r="K176" s="425"/>
      <c r="L176" s="42"/>
      <c r="M176" s="50"/>
      <c r="N176" s="51"/>
      <c r="O176" s="52"/>
      <c r="P176" s="43"/>
      <c r="R176" s="14"/>
    </row>
    <row r="177" spans="1:18" s="13" customFormat="1">
      <c r="A177" s="362"/>
      <c r="B177" s="363"/>
      <c r="C177" s="363"/>
      <c r="D177" s="364" t="s">
        <v>65</v>
      </c>
      <c r="E177" s="365"/>
      <c r="F177" s="366"/>
      <c r="G177" s="367"/>
      <c r="H177" s="367"/>
      <c r="I177" s="368"/>
      <c r="J177" s="358"/>
      <c r="K177" s="424"/>
      <c r="L177" s="358"/>
      <c r="M177" s="369"/>
      <c r="N177" s="370"/>
      <c r="O177" s="371"/>
      <c r="P177" s="361"/>
      <c r="R177" s="14"/>
    </row>
    <row r="178" spans="1:18" s="13" customFormat="1" ht="27.75" customHeight="1">
      <c r="A178" s="19">
        <v>9781292301839</v>
      </c>
      <c r="B178" s="39">
        <v>6292</v>
      </c>
      <c r="C178" s="39">
        <v>4095</v>
      </c>
      <c r="D178" s="21" t="s">
        <v>238</v>
      </c>
      <c r="E178" s="464" t="s">
        <v>239</v>
      </c>
      <c r="F178" s="464" t="s">
        <v>5</v>
      </c>
      <c r="G178" s="465">
        <v>0.46</v>
      </c>
      <c r="H178" s="466">
        <f t="shared" ref="H178:H224" si="60">G178*N178</f>
        <v>0</v>
      </c>
      <c r="I178" s="77" t="s">
        <v>68</v>
      </c>
      <c r="J178" s="23">
        <f t="shared" ref="J178:J224" si="61">L178/1.05</f>
        <v>104.76190476190476</v>
      </c>
      <c r="K178" s="412"/>
      <c r="L178" s="53">
        <v>110</v>
      </c>
      <c r="M178" s="25">
        <f t="shared" ref="M178:M224" si="62">IF(M$14&lt;&gt;"",0%,IF(M$12&lt;&gt;"",0%,IF(M$10&lt;&gt;"",IF(N$19&lt;&gt;"",16%,13%),0%)))</f>
        <v>0</v>
      </c>
      <c r="N178" s="26"/>
      <c r="O178" s="44">
        <f>L178*M178*N178</f>
        <v>0</v>
      </c>
      <c r="P178" s="28">
        <f>L178*N178</f>
        <v>0</v>
      </c>
      <c r="R178" s="14"/>
    </row>
    <row r="179" spans="1:18" s="13" customFormat="1" ht="27.75" customHeight="1">
      <c r="A179" s="19">
        <v>9781292233840</v>
      </c>
      <c r="B179" s="39"/>
      <c r="C179" s="39"/>
      <c r="D179" s="21" t="s">
        <v>240</v>
      </c>
      <c r="E179" s="464" t="s">
        <v>241</v>
      </c>
      <c r="F179" s="21" t="s">
        <v>8</v>
      </c>
      <c r="G179" s="22">
        <v>0.31</v>
      </c>
      <c r="H179" s="22">
        <f t="shared" si="60"/>
        <v>0</v>
      </c>
      <c r="I179" s="77" t="s">
        <v>68</v>
      </c>
      <c r="J179" s="23">
        <f t="shared" si="61"/>
        <v>57.142857142857139</v>
      </c>
      <c r="K179" s="412"/>
      <c r="L179" s="23">
        <v>60</v>
      </c>
      <c r="M179" s="25">
        <f t="shared" si="62"/>
        <v>0</v>
      </c>
      <c r="N179" s="26"/>
      <c r="O179" s="44">
        <f>L179*M179*N179</f>
        <v>0</v>
      </c>
      <c r="P179" s="28">
        <f>L179*N179</f>
        <v>0</v>
      </c>
      <c r="R179" s="14"/>
    </row>
    <row r="180" spans="1:18" s="13" customFormat="1" ht="20.399999999999999">
      <c r="A180" s="19">
        <v>9781292288307</v>
      </c>
      <c r="B180" s="39"/>
      <c r="C180" s="39"/>
      <c r="D180" s="21" t="s">
        <v>242</v>
      </c>
      <c r="E180" s="464" t="s">
        <v>241</v>
      </c>
      <c r="F180" s="21" t="s">
        <v>200</v>
      </c>
      <c r="G180" s="22">
        <v>0</v>
      </c>
      <c r="H180" s="22">
        <f t="shared" si="60"/>
        <v>0</v>
      </c>
      <c r="I180" s="77" t="s">
        <v>68</v>
      </c>
      <c r="J180" s="23">
        <f t="shared" si="61"/>
        <v>57.142857142857139</v>
      </c>
      <c r="K180" s="412"/>
      <c r="L180" s="23">
        <v>60</v>
      </c>
      <c r="M180" s="25">
        <f t="shared" si="62"/>
        <v>0</v>
      </c>
      <c r="N180" s="26"/>
      <c r="O180" s="44">
        <f>L180*M180*N180</f>
        <v>0</v>
      </c>
      <c r="P180" s="28">
        <f>L180*N180</f>
        <v>0</v>
      </c>
      <c r="R180" s="14"/>
    </row>
    <row r="181" spans="1:18" s="13" customFormat="1" ht="20.399999999999999">
      <c r="A181" s="19">
        <v>9781292301860</v>
      </c>
      <c r="B181" s="39">
        <v>6295</v>
      </c>
      <c r="C181" s="39">
        <v>4098</v>
      </c>
      <c r="D181" s="21" t="s">
        <v>243</v>
      </c>
      <c r="E181" s="464" t="s">
        <v>244</v>
      </c>
      <c r="F181" s="464" t="s">
        <v>5</v>
      </c>
      <c r="G181" s="22">
        <v>0.49</v>
      </c>
      <c r="H181" s="22">
        <f t="shared" si="60"/>
        <v>0</v>
      </c>
      <c r="I181" s="77" t="s">
        <v>245</v>
      </c>
      <c r="J181" s="23">
        <f t="shared" si="61"/>
        <v>104.76190476190476</v>
      </c>
      <c r="K181" s="412"/>
      <c r="L181" s="53">
        <v>110</v>
      </c>
      <c r="M181" s="25">
        <f t="shared" si="62"/>
        <v>0</v>
      </c>
      <c r="N181" s="26"/>
      <c r="O181" s="44">
        <f>L181*M181*N181</f>
        <v>0</v>
      </c>
      <c r="P181" s="28">
        <f>L181*N181</f>
        <v>0</v>
      </c>
      <c r="R181" s="14"/>
    </row>
    <row r="182" spans="1:18" s="13" customFormat="1" ht="20.399999999999999">
      <c r="A182" s="19">
        <v>9781292233932</v>
      </c>
      <c r="B182" s="39"/>
      <c r="C182" s="39"/>
      <c r="D182" s="21" t="s">
        <v>246</v>
      </c>
      <c r="E182" s="464" t="s">
        <v>247</v>
      </c>
      <c r="F182" s="21" t="s">
        <v>8</v>
      </c>
      <c r="G182" s="22">
        <v>0.35099999999999998</v>
      </c>
      <c r="H182" s="22">
        <f t="shared" si="60"/>
        <v>0</v>
      </c>
      <c r="I182" s="77" t="s">
        <v>245</v>
      </c>
      <c r="J182" s="23">
        <f t="shared" si="61"/>
        <v>57.142857142857139</v>
      </c>
      <c r="K182" s="412"/>
      <c r="L182" s="23">
        <v>60</v>
      </c>
      <c r="M182" s="25">
        <f t="shared" si="62"/>
        <v>0</v>
      </c>
      <c r="N182" s="26"/>
      <c r="O182" s="44">
        <f>L182*M182*N182</f>
        <v>0</v>
      </c>
      <c r="P182" s="28">
        <f>L182*N182</f>
        <v>0</v>
      </c>
      <c r="R182" s="14"/>
    </row>
    <row r="183" spans="1:18" s="13" customFormat="1" ht="20.399999999999999">
      <c r="A183" s="19">
        <v>9781292288314</v>
      </c>
      <c r="B183" s="39"/>
      <c r="C183" s="39"/>
      <c r="D183" s="21" t="s">
        <v>248</v>
      </c>
      <c r="E183" s="464" t="s">
        <v>247</v>
      </c>
      <c r="F183" s="21" t="s">
        <v>200</v>
      </c>
      <c r="G183" s="22">
        <v>0</v>
      </c>
      <c r="H183" s="22">
        <f t="shared" si="60"/>
        <v>0</v>
      </c>
      <c r="I183" s="77" t="s">
        <v>245</v>
      </c>
      <c r="J183" s="23">
        <f t="shared" si="61"/>
        <v>57.142857142857139</v>
      </c>
      <c r="K183" s="412"/>
      <c r="L183" s="23">
        <v>60</v>
      </c>
      <c r="M183" s="25">
        <f t="shared" si="62"/>
        <v>0</v>
      </c>
      <c r="N183" s="26"/>
      <c r="O183" s="44">
        <f t="shared" ref="O183:O200" si="63">L183*M183*N183</f>
        <v>0</v>
      </c>
      <c r="P183" s="28">
        <f t="shared" ref="P183:P200" si="64">L183*N183</f>
        <v>0</v>
      </c>
      <c r="R183" s="14"/>
    </row>
    <row r="184" spans="1:18" s="13" customFormat="1" ht="20.399999999999999">
      <c r="A184" s="19">
        <v>9781292301891</v>
      </c>
      <c r="B184" s="198" t="s">
        <v>354</v>
      </c>
      <c r="C184" s="198" t="s">
        <v>355</v>
      </c>
      <c r="D184" s="21" t="s">
        <v>392</v>
      </c>
      <c r="E184" s="73" t="s">
        <v>244</v>
      </c>
      <c r="F184" s="21" t="s">
        <v>5</v>
      </c>
      <c r="G184" s="22">
        <v>0.49</v>
      </c>
      <c r="H184" s="22">
        <f t="shared" si="60"/>
        <v>0</v>
      </c>
      <c r="I184" s="77" t="s">
        <v>352</v>
      </c>
      <c r="J184" s="23">
        <f t="shared" si="61"/>
        <v>104.76190476190476</v>
      </c>
      <c r="K184" s="412"/>
      <c r="L184" s="23">
        <v>110</v>
      </c>
      <c r="M184" s="25">
        <f t="shared" si="62"/>
        <v>0</v>
      </c>
      <c r="N184" s="26"/>
      <c r="O184" s="44">
        <f t="shared" si="63"/>
        <v>0</v>
      </c>
      <c r="P184" s="28">
        <f t="shared" si="64"/>
        <v>0</v>
      </c>
      <c r="R184" s="14"/>
    </row>
    <row r="185" spans="1:18" s="13" customFormat="1" ht="20.399999999999999">
      <c r="A185" s="19">
        <v>9781292234021</v>
      </c>
      <c r="B185" s="39"/>
      <c r="C185" s="39"/>
      <c r="D185" s="21" t="s">
        <v>393</v>
      </c>
      <c r="E185" s="73" t="s">
        <v>247</v>
      </c>
      <c r="F185" s="21" t="s">
        <v>8</v>
      </c>
      <c r="G185" s="22">
        <v>0.47</v>
      </c>
      <c r="H185" s="22">
        <f t="shared" si="60"/>
        <v>0</v>
      </c>
      <c r="I185" s="77" t="s">
        <v>352</v>
      </c>
      <c r="J185" s="23">
        <f t="shared" si="61"/>
        <v>57.142857142857139</v>
      </c>
      <c r="K185" s="412"/>
      <c r="L185" s="23">
        <v>60</v>
      </c>
      <c r="M185" s="25">
        <f t="shared" si="62"/>
        <v>0</v>
      </c>
      <c r="N185" s="26"/>
      <c r="O185" s="44">
        <f t="shared" si="63"/>
        <v>0</v>
      </c>
      <c r="P185" s="28">
        <f t="shared" si="64"/>
        <v>0</v>
      </c>
      <c r="R185" s="14"/>
    </row>
    <row r="186" spans="1:18" s="13" customFormat="1" ht="20.399999999999999">
      <c r="A186" s="19">
        <v>9781292288321</v>
      </c>
      <c r="B186" s="39"/>
      <c r="C186" s="39"/>
      <c r="D186" s="21" t="s">
        <v>394</v>
      </c>
      <c r="E186" s="73" t="s">
        <v>247</v>
      </c>
      <c r="F186" s="21" t="s">
        <v>200</v>
      </c>
      <c r="G186" s="22">
        <v>0</v>
      </c>
      <c r="H186" s="22">
        <f t="shared" si="60"/>
        <v>0</v>
      </c>
      <c r="I186" s="77" t="s">
        <v>352</v>
      </c>
      <c r="J186" s="23">
        <f t="shared" si="61"/>
        <v>57.142857142857139</v>
      </c>
      <c r="K186" s="412"/>
      <c r="L186" s="23">
        <v>60</v>
      </c>
      <c r="M186" s="25">
        <f t="shared" si="62"/>
        <v>0</v>
      </c>
      <c r="N186" s="26"/>
      <c r="O186" s="44">
        <f t="shared" si="63"/>
        <v>0</v>
      </c>
      <c r="P186" s="28">
        <f t="shared" si="64"/>
        <v>0</v>
      </c>
      <c r="R186" s="14"/>
    </row>
    <row r="187" spans="1:18" s="13" customFormat="1" ht="30.6">
      <c r="A187" s="19">
        <v>9781292301921</v>
      </c>
      <c r="B187" s="198" t="s">
        <v>356</v>
      </c>
      <c r="C187" s="198" t="s">
        <v>357</v>
      </c>
      <c r="D187" s="21" t="s">
        <v>395</v>
      </c>
      <c r="E187" s="73" t="s">
        <v>250</v>
      </c>
      <c r="F187" s="21" t="s">
        <v>5</v>
      </c>
      <c r="G187" s="22">
        <v>0.55000000000000004</v>
      </c>
      <c r="H187" s="22">
        <f t="shared" si="60"/>
        <v>0</v>
      </c>
      <c r="I187" s="77" t="s">
        <v>352</v>
      </c>
      <c r="J187" s="23">
        <f t="shared" si="61"/>
        <v>104.76190476190476</v>
      </c>
      <c r="K187" s="412"/>
      <c r="L187" s="23">
        <v>110</v>
      </c>
      <c r="M187" s="25">
        <f t="shared" si="62"/>
        <v>0</v>
      </c>
      <c r="N187" s="26"/>
      <c r="O187" s="44">
        <f t="shared" si="63"/>
        <v>0</v>
      </c>
      <c r="P187" s="28">
        <f t="shared" si="64"/>
        <v>0</v>
      </c>
      <c r="R187" s="14"/>
    </row>
    <row r="188" spans="1:18" s="13" customFormat="1" ht="40.799999999999997">
      <c r="A188" s="19">
        <v>9781292234113</v>
      </c>
      <c r="B188" s="39"/>
      <c r="C188" s="39"/>
      <c r="D188" s="21" t="s">
        <v>396</v>
      </c>
      <c r="E188" s="73" t="s">
        <v>251</v>
      </c>
      <c r="F188" s="21" t="s">
        <v>8</v>
      </c>
      <c r="G188" s="22">
        <v>0.51</v>
      </c>
      <c r="H188" s="22">
        <f t="shared" si="60"/>
        <v>0</v>
      </c>
      <c r="I188" s="77" t="s">
        <v>352</v>
      </c>
      <c r="J188" s="23">
        <f t="shared" si="61"/>
        <v>57.142857142857139</v>
      </c>
      <c r="K188" s="412"/>
      <c r="L188" s="23">
        <v>60</v>
      </c>
      <c r="M188" s="25">
        <f t="shared" si="62"/>
        <v>0</v>
      </c>
      <c r="N188" s="26"/>
      <c r="O188" s="44">
        <f t="shared" si="63"/>
        <v>0</v>
      </c>
      <c r="P188" s="28">
        <f t="shared" si="64"/>
        <v>0</v>
      </c>
      <c r="R188" s="14"/>
    </row>
    <row r="189" spans="1:18" s="13" customFormat="1" ht="40.799999999999997">
      <c r="A189" s="19">
        <v>9781292288338</v>
      </c>
      <c r="B189" s="39"/>
      <c r="C189" s="39"/>
      <c r="D189" s="21" t="s">
        <v>397</v>
      </c>
      <c r="E189" s="73" t="s">
        <v>251</v>
      </c>
      <c r="F189" s="21" t="s">
        <v>200</v>
      </c>
      <c r="G189" s="22">
        <v>0</v>
      </c>
      <c r="H189" s="22">
        <f t="shared" si="60"/>
        <v>0</v>
      </c>
      <c r="I189" s="77" t="s">
        <v>352</v>
      </c>
      <c r="J189" s="23">
        <f t="shared" si="61"/>
        <v>57.142857142857139</v>
      </c>
      <c r="K189" s="412"/>
      <c r="L189" s="23">
        <v>60</v>
      </c>
      <c r="M189" s="25">
        <f t="shared" si="62"/>
        <v>0</v>
      </c>
      <c r="N189" s="26"/>
      <c r="O189" s="44">
        <f t="shared" si="63"/>
        <v>0</v>
      </c>
      <c r="P189" s="28">
        <f t="shared" si="64"/>
        <v>0</v>
      </c>
      <c r="R189" s="14"/>
    </row>
    <row r="190" spans="1:18" s="182" customFormat="1" ht="45" customHeight="1">
      <c r="A190" s="29">
        <v>9781292301952</v>
      </c>
      <c r="B190" s="20">
        <v>7388</v>
      </c>
      <c r="C190" s="20">
        <v>5047</v>
      </c>
      <c r="D190" s="21" t="s">
        <v>449</v>
      </c>
      <c r="E190" s="21" t="s">
        <v>398</v>
      </c>
      <c r="F190" s="21" t="s">
        <v>5</v>
      </c>
      <c r="G190" s="22">
        <v>0.52</v>
      </c>
      <c r="H190" s="22">
        <f t="shared" si="60"/>
        <v>0</v>
      </c>
      <c r="I190" s="77" t="s">
        <v>149</v>
      </c>
      <c r="J190" s="23">
        <f t="shared" si="61"/>
        <v>104.76190476190476</v>
      </c>
      <c r="K190" s="412" t="s">
        <v>108</v>
      </c>
      <c r="L190" s="23">
        <v>110</v>
      </c>
      <c r="M190" s="25">
        <f t="shared" ref="M190:M192" si="65">IF(M$14&lt;&gt;"",0%,IF(M$12&lt;&gt;"",0%,IF(M$10&lt;&gt;"",IF(N$19&lt;&gt;"",16%,13%),0%)))</f>
        <v>0</v>
      </c>
      <c r="N190" s="26"/>
      <c r="O190" s="44">
        <f t="shared" ref="O190:O192" si="66">L190*M190*N190</f>
        <v>0</v>
      </c>
      <c r="P190" s="28">
        <f t="shared" ref="P190:P192" si="67">L190*N190</f>
        <v>0</v>
      </c>
    </row>
    <row r="191" spans="1:18" s="182" customFormat="1" ht="41.25" customHeight="1">
      <c r="A191" s="19">
        <v>9781292288406</v>
      </c>
      <c r="B191" s="20"/>
      <c r="C191" s="20"/>
      <c r="D191" s="21" t="s">
        <v>450</v>
      </c>
      <c r="E191" s="21" t="s">
        <v>319</v>
      </c>
      <c r="F191" s="21" t="s">
        <v>8</v>
      </c>
      <c r="G191" s="22">
        <v>0.35</v>
      </c>
      <c r="H191" s="22">
        <f t="shared" si="60"/>
        <v>0</v>
      </c>
      <c r="I191" s="77" t="s">
        <v>149</v>
      </c>
      <c r="J191" s="23">
        <f t="shared" si="61"/>
        <v>57.142857142857139</v>
      </c>
      <c r="K191" s="412" t="s">
        <v>108</v>
      </c>
      <c r="L191" s="23">
        <v>60</v>
      </c>
      <c r="M191" s="25">
        <f t="shared" si="65"/>
        <v>0</v>
      </c>
      <c r="N191" s="26"/>
      <c r="O191" s="44">
        <f t="shared" si="66"/>
        <v>0</v>
      </c>
      <c r="P191" s="28">
        <f t="shared" si="67"/>
        <v>0</v>
      </c>
    </row>
    <row r="192" spans="1:18" s="182" customFormat="1" ht="41.25" customHeight="1">
      <c r="A192" s="19">
        <v>9781292288345</v>
      </c>
      <c r="B192" s="20"/>
      <c r="C192" s="20"/>
      <c r="D192" s="21" t="s">
        <v>451</v>
      </c>
      <c r="E192" s="21" t="s">
        <v>319</v>
      </c>
      <c r="F192" s="21" t="s">
        <v>200</v>
      </c>
      <c r="G192" s="22">
        <v>0</v>
      </c>
      <c r="H192" s="22">
        <f t="shared" si="60"/>
        <v>0</v>
      </c>
      <c r="I192" s="77" t="s">
        <v>149</v>
      </c>
      <c r="J192" s="23">
        <f t="shared" si="61"/>
        <v>57.142857142857139</v>
      </c>
      <c r="K192" s="412" t="s">
        <v>108</v>
      </c>
      <c r="L192" s="23">
        <v>60</v>
      </c>
      <c r="M192" s="25">
        <f t="shared" si="65"/>
        <v>0</v>
      </c>
      <c r="N192" s="26"/>
      <c r="O192" s="44">
        <f t="shared" si="66"/>
        <v>0</v>
      </c>
      <c r="P192" s="28">
        <f t="shared" si="67"/>
        <v>0</v>
      </c>
    </row>
    <row r="193" spans="1:18" s="13" customFormat="1">
      <c r="A193" s="19">
        <v>9781408242025</v>
      </c>
      <c r="B193" s="39">
        <v>6293</v>
      </c>
      <c r="C193" s="39">
        <v>4096</v>
      </c>
      <c r="D193" s="21" t="s">
        <v>252</v>
      </c>
      <c r="E193" s="464" t="s">
        <v>85</v>
      </c>
      <c r="F193" s="21" t="s">
        <v>5</v>
      </c>
      <c r="G193" s="22">
        <v>0.435</v>
      </c>
      <c r="H193" s="22">
        <f t="shared" si="60"/>
        <v>0</v>
      </c>
      <c r="I193" s="77" t="s">
        <v>68</v>
      </c>
      <c r="J193" s="23">
        <f t="shared" si="61"/>
        <v>114.28571428571428</v>
      </c>
      <c r="K193" s="412"/>
      <c r="L193" s="23">
        <v>120</v>
      </c>
      <c r="M193" s="25">
        <f t="shared" si="62"/>
        <v>0</v>
      </c>
      <c r="N193" s="26"/>
      <c r="O193" s="44">
        <f t="shared" si="63"/>
        <v>0</v>
      </c>
      <c r="P193" s="28">
        <f t="shared" si="64"/>
        <v>0</v>
      </c>
      <c r="R193" s="14"/>
    </row>
    <row r="194" spans="1:18" s="13" customFormat="1" ht="20.399999999999999">
      <c r="A194" s="19">
        <v>9781447901655</v>
      </c>
      <c r="B194" s="54"/>
      <c r="C194" s="54"/>
      <c r="D194" s="21" t="s">
        <v>253</v>
      </c>
      <c r="E194" s="464" t="s">
        <v>84</v>
      </c>
      <c r="F194" s="21" t="s">
        <v>8</v>
      </c>
      <c r="G194" s="22">
        <v>0.4</v>
      </c>
      <c r="H194" s="22">
        <f t="shared" si="60"/>
        <v>0</v>
      </c>
      <c r="I194" s="77" t="s">
        <v>68</v>
      </c>
      <c r="J194" s="23">
        <f t="shared" si="61"/>
        <v>75.238095238095241</v>
      </c>
      <c r="K194" s="412"/>
      <c r="L194" s="23">
        <v>79</v>
      </c>
      <c r="M194" s="25">
        <f t="shared" si="62"/>
        <v>0</v>
      </c>
      <c r="N194" s="26"/>
      <c r="O194" s="44">
        <f t="shared" si="63"/>
        <v>0</v>
      </c>
      <c r="P194" s="28">
        <f t="shared" si="64"/>
        <v>0</v>
      </c>
      <c r="R194" s="14"/>
    </row>
    <row r="195" spans="1:18" s="13" customFormat="1" ht="20.399999999999999">
      <c r="A195" s="19">
        <v>9781408242117</v>
      </c>
      <c r="B195" s="54"/>
      <c r="C195" s="54"/>
      <c r="D195" s="21" t="s">
        <v>254</v>
      </c>
      <c r="E195" s="464" t="s">
        <v>84</v>
      </c>
      <c r="F195" s="21" t="s">
        <v>200</v>
      </c>
      <c r="G195" s="22">
        <v>0</v>
      </c>
      <c r="H195" s="22">
        <f t="shared" si="60"/>
        <v>0</v>
      </c>
      <c r="I195" s="77" t="s">
        <v>68</v>
      </c>
      <c r="J195" s="23">
        <f t="shared" si="61"/>
        <v>75.238095238095241</v>
      </c>
      <c r="K195" s="412"/>
      <c r="L195" s="23">
        <v>79</v>
      </c>
      <c r="M195" s="25">
        <f t="shared" si="62"/>
        <v>0</v>
      </c>
      <c r="N195" s="26"/>
      <c r="O195" s="44">
        <f t="shared" si="63"/>
        <v>0</v>
      </c>
      <c r="P195" s="28">
        <f t="shared" si="64"/>
        <v>0</v>
      </c>
      <c r="R195" s="14"/>
    </row>
    <row r="196" spans="1:18" s="13" customFormat="1">
      <c r="A196" s="19">
        <v>9781408242049</v>
      </c>
      <c r="B196" s="39">
        <v>6298</v>
      </c>
      <c r="C196" s="39">
        <v>4101</v>
      </c>
      <c r="D196" s="21" t="s">
        <v>255</v>
      </c>
      <c r="E196" s="464" t="s">
        <v>85</v>
      </c>
      <c r="F196" s="21" t="s">
        <v>5</v>
      </c>
      <c r="G196" s="22">
        <v>0.45700000000000002</v>
      </c>
      <c r="H196" s="22">
        <f t="shared" si="60"/>
        <v>0</v>
      </c>
      <c r="I196" s="77" t="s">
        <v>245</v>
      </c>
      <c r="J196" s="23">
        <f t="shared" si="61"/>
        <v>114.28571428571428</v>
      </c>
      <c r="K196" s="412"/>
      <c r="L196" s="23">
        <v>120</v>
      </c>
      <c r="M196" s="25">
        <f t="shared" si="62"/>
        <v>0</v>
      </c>
      <c r="N196" s="26"/>
      <c r="O196" s="44">
        <f t="shared" si="63"/>
        <v>0</v>
      </c>
      <c r="P196" s="28">
        <f t="shared" si="64"/>
        <v>0</v>
      </c>
      <c r="R196" s="14"/>
    </row>
    <row r="197" spans="1:18" s="13" customFormat="1" ht="20.399999999999999">
      <c r="A197" s="19">
        <v>9781408296196</v>
      </c>
      <c r="B197" s="54"/>
      <c r="C197" s="54"/>
      <c r="D197" s="21" t="s">
        <v>256</v>
      </c>
      <c r="E197" s="464" t="s">
        <v>86</v>
      </c>
      <c r="F197" s="21" t="s">
        <v>8</v>
      </c>
      <c r="G197" s="22">
        <v>0.4</v>
      </c>
      <c r="H197" s="22">
        <f t="shared" si="60"/>
        <v>0</v>
      </c>
      <c r="I197" s="77" t="s">
        <v>245</v>
      </c>
      <c r="J197" s="23">
        <f t="shared" si="61"/>
        <v>75.238095238095241</v>
      </c>
      <c r="K197" s="412"/>
      <c r="L197" s="23">
        <v>79</v>
      </c>
      <c r="M197" s="25">
        <f t="shared" si="62"/>
        <v>0</v>
      </c>
      <c r="N197" s="26"/>
      <c r="O197" s="44">
        <f t="shared" si="63"/>
        <v>0</v>
      </c>
      <c r="P197" s="28">
        <f t="shared" si="64"/>
        <v>0</v>
      </c>
      <c r="R197" s="14"/>
    </row>
    <row r="198" spans="1:18" s="13" customFormat="1" ht="20.399999999999999">
      <c r="A198" s="19">
        <v>9781408242650</v>
      </c>
      <c r="B198" s="54"/>
      <c r="C198" s="54"/>
      <c r="D198" s="21" t="s">
        <v>257</v>
      </c>
      <c r="E198" s="464" t="s">
        <v>86</v>
      </c>
      <c r="F198" s="21" t="s">
        <v>200</v>
      </c>
      <c r="G198" s="22">
        <v>0</v>
      </c>
      <c r="H198" s="22">
        <f t="shared" si="60"/>
        <v>0</v>
      </c>
      <c r="I198" s="77" t="s">
        <v>245</v>
      </c>
      <c r="J198" s="23">
        <f t="shared" si="61"/>
        <v>75.238095238095241</v>
      </c>
      <c r="K198" s="412"/>
      <c r="L198" s="23">
        <v>79</v>
      </c>
      <c r="M198" s="25">
        <f t="shared" si="62"/>
        <v>0</v>
      </c>
      <c r="N198" s="26"/>
      <c r="O198" s="44">
        <f t="shared" si="63"/>
        <v>0</v>
      </c>
      <c r="P198" s="28">
        <f t="shared" si="64"/>
        <v>0</v>
      </c>
      <c r="R198" s="14"/>
    </row>
    <row r="199" spans="1:18" s="13" customFormat="1" ht="20.399999999999999">
      <c r="A199" s="19">
        <v>9781408242032</v>
      </c>
      <c r="B199" s="198" t="s">
        <v>358</v>
      </c>
      <c r="C199" s="198" t="s">
        <v>359</v>
      </c>
      <c r="D199" s="21" t="s">
        <v>399</v>
      </c>
      <c r="E199" s="464" t="s">
        <v>85</v>
      </c>
      <c r="F199" s="21" t="s">
        <v>5</v>
      </c>
      <c r="G199" s="22">
        <v>0.45600000000000002</v>
      </c>
      <c r="H199" s="22">
        <f t="shared" si="60"/>
        <v>0</v>
      </c>
      <c r="I199" s="77" t="s">
        <v>121</v>
      </c>
      <c r="J199" s="23">
        <f t="shared" si="61"/>
        <v>114.28571428571428</v>
      </c>
      <c r="K199" s="412"/>
      <c r="L199" s="23">
        <v>120</v>
      </c>
      <c r="M199" s="25">
        <f t="shared" si="62"/>
        <v>0</v>
      </c>
      <c r="N199" s="26"/>
      <c r="O199" s="44">
        <f t="shared" si="63"/>
        <v>0</v>
      </c>
      <c r="P199" s="28">
        <f t="shared" si="64"/>
        <v>0</v>
      </c>
      <c r="R199" s="14"/>
    </row>
    <row r="200" spans="1:18" s="13" customFormat="1" ht="28.5" customHeight="1">
      <c r="A200" s="19">
        <v>9781408296158</v>
      </c>
      <c r="B200" s="54"/>
      <c r="C200" s="54"/>
      <c r="D200" s="21" t="s">
        <v>400</v>
      </c>
      <c r="E200" s="464" t="s">
        <v>84</v>
      </c>
      <c r="F200" s="21" t="s">
        <v>8</v>
      </c>
      <c r="G200" s="22">
        <v>0.4</v>
      </c>
      <c r="H200" s="22">
        <f t="shared" si="60"/>
        <v>0</v>
      </c>
      <c r="I200" s="77" t="s">
        <v>121</v>
      </c>
      <c r="J200" s="23">
        <f t="shared" si="61"/>
        <v>75.238095238095241</v>
      </c>
      <c r="K200" s="412"/>
      <c r="L200" s="23">
        <v>79</v>
      </c>
      <c r="M200" s="25">
        <f t="shared" si="62"/>
        <v>0</v>
      </c>
      <c r="N200" s="26"/>
      <c r="O200" s="44">
        <f t="shared" si="63"/>
        <v>0</v>
      </c>
      <c r="P200" s="28">
        <f t="shared" si="64"/>
        <v>0</v>
      </c>
      <c r="R200" s="14"/>
    </row>
    <row r="201" spans="1:18" s="13" customFormat="1" ht="32.25" customHeight="1">
      <c r="A201" s="19">
        <v>9781447913306</v>
      </c>
      <c r="B201" s="54"/>
      <c r="C201" s="54"/>
      <c r="D201" s="21" t="s">
        <v>401</v>
      </c>
      <c r="E201" s="464" t="s">
        <v>84</v>
      </c>
      <c r="F201" s="21" t="s">
        <v>200</v>
      </c>
      <c r="G201" s="22">
        <v>0</v>
      </c>
      <c r="H201" s="22">
        <f t="shared" si="60"/>
        <v>0</v>
      </c>
      <c r="I201" s="77" t="s">
        <v>121</v>
      </c>
      <c r="J201" s="23">
        <f t="shared" si="61"/>
        <v>75.238095238095241</v>
      </c>
      <c r="K201" s="412"/>
      <c r="L201" s="23">
        <v>79</v>
      </c>
      <c r="M201" s="25">
        <f t="shared" si="62"/>
        <v>0</v>
      </c>
      <c r="N201" s="26"/>
      <c r="O201" s="44"/>
      <c r="P201" s="28"/>
      <c r="R201" s="14"/>
    </row>
    <row r="202" spans="1:18" s="13" customFormat="1" ht="20.399999999999999">
      <c r="A202" s="19">
        <v>9781408242056</v>
      </c>
      <c r="B202" s="198" t="s">
        <v>452</v>
      </c>
      <c r="C202" s="198" t="s">
        <v>453</v>
      </c>
      <c r="D202" s="21" t="s">
        <v>402</v>
      </c>
      <c r="E202" s="464" t="s">
        <v>85</v>
      </c>
      <c r="F202" s="21" t="s">
        <v>5</v>
      </c>
      <c r="G202" s="22">
        <v>0.46</v>
      </c>
      <c r="H202" s="22">
        <f t="shared" si="60"/>
        <v>0</v>
      </c>
      <c r="I202" s="77" t="s">
        <v>67</v>
      </c>
      <c r="J202" s="23">
        <f t="shared" si="61"/>
        <v>114.28571428571428</v>
      </c>
      <c r="K202" s="412"/>
      <c r="L202" s="23">
        <v>120</v>
      </c>
      <c r="M202" s="25">
        <f t="shared" si="62"/>
        <v>0</v>
      </c>
      <c r="N202" s="26"/>
      <c r="O202" s="44">
        <f>L202*M202*N202</f>
        <v>0</v>
      </c>
      <c r="P202" s="28">
        <f>L202*N202</f>
        <v>0</v>
      </c>
      <c r="R202" s="14"/>
    </row>
    <row r="203" spans="1:18" s="13" customFormat="1" ht="20.399999999999999">
      <c r="A203" s="19">
        <v>9781447901679</v>
      </c>
      <c r="B203" s="39"/>
      <c r="C203" s="39"/>
      <c r="D203" s="21" t="s">
        <v>403</v>
      </c>
      <c r="E203" s="464" t="s">
        <v>84</v>
      </c>
      <c r="F203" s="21" t="s">
        <v>8</v>
      </c>
      <c r="G203" s="22">
        <v>0.4</v>
      </c>
      <c r="H203" s="22">
        <f t="shared" si="60"/>
        <v>0</v>
      </c>
      <c r="I203" s="77" t="s">
        <v>67</v>
      </c>
      <c r="J203" s="23">
        <f t="shared" si="61"/>
        <v>75.238095238095241</v>
      </c>
      <c r="K203" s="412"/>
      <c r="L203" s="23">
        <v>79</v>
      </c>
      <c r="M203" s="25">
        <f t="shared" si="62"/>
        <v>0</v>
      </c>
      <c r="N203" s="26"/>
      <c r="O203" s="44">
        <f t="shared" ref="O203:O224" si="68">L203*M203*N203</f>
        <v>0</v>
      </c>
      <c r="P203" s="28">
        <f>L203*N203</f>
        <v>0</v>
      </c>
      <c r="R203" s="14"/>
    </row>
    <row r="204" spans="1:18" s="13" customFormat="1" ht="20.399999999999999">
      <c r="A204" s="19">
        <v>9781408242667</v>
      </c>
      <c r="B204" s="39"/>
      <c r="C204" s="39"/>
      <c r="D204" s="21" t="s">
        <v>404</v>
      </c>
      <c r="E204" s="464" t="s">
        <v>84</v>
      </c>
      <c r="F204" s="21" t="s">
        <v>200</v>
      </c>
      <c r="G204" s="22">
        <v>0</v>
      </c>
      <c r="H204" s="22">
        <f t="shared" si="60"/>
        <v>0</v>
      </c>
      <c r="I204" s="77" t="s">
        <v>67</v>
      </c>
      <c r="J204" s="23">
        <f t="shared" si="61"/>
        <v>75.238095238095241</v>
      </c>
      <c r="K204" s="412"/>
      <c r="L204" s="23">
        <v>79</v>
      </c>
      <c r="M204" s="25">
        <f t="shared" si="62"/>
        <v>0</v>
      </c>
      <c r="N204" s="26"/>
      <c r="O204" s="44">
        <f t="shared" si="68"/>
        <v>0</v>
      </c>
      <c r="P204" s="28">
        <f>L204*N204</f>
        <v>0</v>
      </c>
      <c r="R204" s="14"/>
    </row>
    <row r="205" spans="1:18" s="13" customFormat="1" ht="30.6">
      <c r="A205" s="19">
        <v>9781292300894</v>
      </c>
      <c r="B205" s="39">
        <v>6738</v>
      </c>
      <c r="C205" s="39">
        <v>4502</v>
      </c>
      <c r="D205" s="75" t="s">
        <v>327</v>
      </c>
      <c r="E205" s="73" t="s">
        <v>258</v>
      </c>
      <c r="F205" s="21" t="s">
        <v>5</v>
      </c>
      <c r="G205" s="22">
        <v>0.51</v>
      </c>
      <c r="H205" s="22">
        <f t="shared" si="60"/>
        <v>0</v>
      </c>
      <c r="I205" s="77" t="s">
        <v>245</v>
      </c>
      <c r="J205" s="23">
        <f t="shared" si="61"/>
        <v>119.04761904761904</v>
      </c>
      <c r="K205" s="412"/>
      <c r="L205" s="23">
        <v>125</v>
      </c>
      <c r="M205" s="25">
        <f t="shared" si="62"/>
        <v>0</v>
      </c>
      <c r="N205" s="26"/>
      <c r="O205" s="44">
        <f t="shared" si="68"/>
        <v>0</v>
      </c>
      <c r="P205" s="28">
        <f>L205*N205</f>
        <v>0</v>
      </c>
      <c r="R205" s="14"/>
    </row>
    <row r="206" spans="1:18" s="13" customFormat="1" ht="20.399999999999999">
      <c r="A206" s="19">
        <v>9781292209494</v>
      </c>
      <c r="B206" s="39"/>
      <c r="C206" s="39"/>
      <c r="D206" s="75" t="s">
        <v>328</v>
      </c>
      <c r="E206" s="73" t="s">
        <v>84</v>
      </c>
      <c r="F206" s="21" t="s">
        <v>8</v>
      </c>
      <c r="G206" s="22">
        <v>0.34</v>
      </c>
      <c r="H206" s="22">
        <f t="shared" si="60"/>
        <v>0</v>
      </c>
      <c r="I206" s="77" t="s">
        <v>245</v>
      </c>
      <c r="J206" s="23">
        <f t="shared" si="61"/>
        <v>75.238095238095241</v>
      </c>
      <c r="K206" s="412"/>
      <c r="L206" s="23">
        <v>79</v>
      </c>
      <c r="M206" s="25">
        <f t="shared" si="62"/>
        <v>0</v>
      </c>
      <c r="N206" s="26"/>
      <c r="O206" s="44">
        <f t="shared" si="68"/>
        <v>0</v>
      </c>
      <c r="P206" s="28">
        <f t="shared" ref="P206:P220" si="69">L206*N206</f>
        <v>0</v>
      </c>
      <c r="R206" s="14"/>
    </row>
    <row r="207" spans="1:18" s="13" customFormat="1" ht="20.399999999999999">
      <c r="A207" s="19">
        <v>9781292209425</v>
      </c>
      <c r="B207" s="39"/>
      <c r="C207" s="39"/>
      <c r="D207" s="74" t="s">
        <v>329</v>
      </c>
      <c r="E207" s="73" t="s">
        <v>84</v>
      </c>
      <c r="F207" s="21" t="s">
        <v>200</v>
      </c>
      <c r="G207" s="22">
        <v>0</v>
      </c>
      <c r="H207" s="22">
        <f t="shared" si="60"/>
        <v>0</v>
      </c>
      <c r="I207" s="77" t="s">
        <v>245</v>
      </c>
      <c r="J207" s="23">
        <f t="shared" si="61"/>
        <v>75.238095238095241</v>
      </c>
      <c r="K207" s="412"/>
      <c r="L207" s="23">
        <v>79</v>
      </c>
      <c r="M207" s="25">
        <f t="shared" si="62"/>
        <v>0</v>
      </c>
      <c r="N207" s="26"/>
      <c r="O207" s="44">
        <f t="shared" si="68"/>
        <v>0</v>
      </c>
      <c r="P207" s="28">
        <f t="shared" si="69"/>
        <v>0</v>
      </c>
      <c r="R207" s="14"/>
    </row>
    <row r="208" spans="1:18" s="13" customFormat="1" ht="30.6">
      <c r="A208" s="19">
        <v>9781292300863</v>
      </c>
      <c r="B208" s="198" t="s">
        <v>360</v>
      </c>
      <c r="C208" s="198" t="s">
        <v>361</v>
      </c>
      <c r="D208" s="92" t="s">
        <v>405</v>
      </c>
      <c r="E208" s="73" t="s">
        <v>259</v>
      </c>
      <c r="F208" s="21" t="s">
        <v>5</v>
      </c>
      <c r="G208" s="22">
        <v>0.5</v>
      </c>
      <c r="H208" s="22">
        <f t="shared" si="60"/>
        <v>0</v>
      </c>
      <c r="I208" s="77" t="s">
        <v>369</v>
      </c>
      <c r="J208" s="23">
        <f t="shared" si="61"/>
        <v>119.04761904761904</v>
      </c>
      <c r="K208" s="412"/>
      <c r="L208" s="23">
        <v>125</v>
      </c>
      <c r="M208" s="25">
        <f t="shared" si="62"/>
        <v>0</v>
      </c>
      <c r="N208" s="26"/>
      <c r="O208" s="44">
        <f t="shared" si="68"/>
        <v>0</v>
      </c>
      <c r="P208" s="28">
        <f t="shared" si="69"/>
        <v>0</v>
      </c>
      <c r="R208" s="14"/>
    </row>
    <row r="209" spans="1:18" s="13" customFormat="1" ht="20.399999999999999">
      <c r="A209" s="19">
        <v>9781292209647</v>
      </c>
      <c r="B209" s="39"/>
      <c r="C209" s="39"/>
      <c r="D209" s="92" t="s">
        <v>406</v>
      </c>
      <c r="E209" s="73" t="s">
        <v>260</v>
      </c>
      <c r="F209" s="21" t="s">
        <v>8</v>
      </c>
      <c r="G209" s="22">
        <v>0.35</v>
      </c>
      <c r="H209" s="22">
        <f t="shared" si="60"/>
        <v>0</v>
      </c>
      <c r="I209" s="77" t="s">
        <v>369</v>
      </c>
      <c r="J209" s="23">
        <f t="shared" si="61"/>
        <v>75.238095238095241</v>
      </c>
      <c r="K209" s="412"/>
      <c r="L209" s="23">
        <v>79</v>
      </c>
      <c r="M209" s="25">
        <f t="shared" si="62"/>
        <v>0</v>
      </c>
      <c r="N209" s="26"/>
      <c r="O209" s="44">
        <f t="shared" si="68"/>
        <v>0</v>
      </c>
      <c r="P209" s="28">
        <f t="shared" si="69"/>
        <v>0</v>
      </c>
      <c r="R209" s="14"/>
    </row>
    <row r="210" spans="1:18" s="13" customFormat="1" ht="20.399999999999999">
      <c r="A210" s="19">
        <v>9781292209579</v>
      </c>
      <c r="B210" s="39"/>
      <c r="C210" s="39"/>
      <c r="D210" s="92" t="s">
        <v>407</v>
      </c>
      <c r="E210" s="73" t="s">
        <v>260</v>
      </c>
      <c r="F210" s="21" t="s">
        <v>200</v>
      </c>
      <c r="G210" s="22">
        <v>0</v>
      </c>
      <c r="H210" s="22">
        <f t="shared" si="60"/>
        <v>0</v>
      </c>
      <c r="I210" s="77" t="s">
        <v>369</v>
      </c>
      <c r="J210" s="23">
        <f t="shared" si="61"/>
        <v>75.238095238095241</v>
      </c>
      <c r="K210" s="412"/>
      <c r="L210" s="23">
        <v>79</v>
      </c>
      <c r="M210" s="25">
        <f t="shared" si="62"/>
        <v>0</v>
      </c>
      <c r="N210" s="26"/>
      <c r="O210" s="44">
        <f t="shared" si="68"/>
        <v>0</v>
      </c>
      <c r="P210" s="28">
        <f>L210*N210</f>
        <v>0</v>
      </c>
      <c r="R210" s="14"/>
    </row>
    <row r="211" spans="1:18" s="13" customFormat="1" ht="30.6">
      <c r="A211" s="19">
        <v>9781292300931</v>
      </c>
      <c r="B211" s="198" t="s">
        <v>362</v>
      </c>
      <c r="C211" s="198" t="s">
        <v>363</v>
      </c>
      <c r="D211" s="92" t="s">
        <v>408</v>
      </c>
      <c r="E211" s="73" t="s">
        <v>261</v>
      </c>
      <c r="F211" s="21" t="s">
        <v>5</v>
      </c>
      <c r="G211" s="22">
        <v>0.51</v>
      </c>
      <c r="H211" s="22">
        <f t="shared" si="60"/>
        <v>0</v>
      </c>
      <c r="I211" s="77" t="s">
        <v>369</v>
      </c>
      <c r="J211" s="23">
        <f t="shared" si="61"/>
        <v>119.04761904761904</v>
      </c>
      <c r="K211" s="412"/>
      <c r="L211" s="23">
        <v>125</v>
      </c>
      <c r="M211" s="25">
        <f t="shared" si="62"/>
        <v>0</v>
      </c>
      <c r="N211" s="26"/>
      <c r="O211" s="44">
        <f t="shared" si="68"/>
        <v>0</v>
      </c>
      <c r="P211" s="28">
        <f>L211*N211</f>
        <v>0</v>
      </c>
      <c r="R211" s="14"/>
    </row>
    <row r="212" spans="1:18" s="13" customFormat="1" ht="20.399999999999999">
      <c r="A212" s="19">
        <v>9781292209791</v>
      </c>
      <c r="B212" s="39"/>
      <c r="C212" s="39"/>
      <c r="D212" s="92" t="s">
        <v>409</v>
      </c>
      <c r="E212" s="73" t="s">
        <v>249</v>
      </c>
      <c r="F212" s="21" t="s">
        <v>8</v>
      </c>
      <c r="G212" s="22">
        <v>0.35</v>
      </c>
      <c r="H212" s="22">
        <f t="shared" si="60"/>
        <v>0</v>
      </c>
      <c r="I212" s="77" t="s">
        <v>369</v>
      </c>
      <c r="J212" s="23">
        <f t="shared" si="61"/>
        <v>75.238095238095241</v>
      </c>
      <c r="K212" s="412"/>
      <c r="L212" s="23">
        <v>79</v>
      </c>
      <c r="M212" s="25">
        <f t="shared" si="62"/>
        <v>0</v>
      </c>
      <c r="N212" s="26"/>
      <c r="O212" s="44">
        <f t="shared" si="68"/>
        <v>0</v>
      </c>
      <c r="P212" s="28">
        <f t="shared" si="69"/>
        <v>0</v>
      </c>
      <c r="R212" s="14"/>
    </row>
    <row r="213" spans="1:18" s="13" customFormat="1" ht="20.399999999999999">
      <c r="A213" s="19">
        <v>9781292209722</v>
      </c>
      <c r="B213" s="39"/>
      <c r="C213" s="39"/>
      <c r="D213" s="93" t="s">
        <v>410</v>
      </c>
      <c r="E213" s="73" t="s">
        <v>249</v>
      </c>
      <c r="F213" s="21" t="s">
        <v>200</v>
      </c>
      <c r="G213" s="22">
        <v>0</v>
      </c>
      <c r="H213" s="22">
        <f t="shared" si="60"/>
        <v>0</v>
      </c>
      <c r="I213" s="77" t="s">
        <v>369</v>
      </c>
      <c r="J213" s="23">
        <f t="shared" si="61"/>
        <v>75.238095238095241</v>
      </c>
      <c r="K213" s="412"/>
      <c r="L213" s="23">
        <v>79</v>
      </c>
      <c r="M213" s="25">
        <f t="shared" si="62"/>
        <v>0</v>
      </c>
      <c r="N213" s="26"/>
      <c r="O213" s="44">
        <f t="shared" si="68"/>
        <v>0</v>
      </c>
      <c r="P213" s="28">
        <f t="shared" si="69"/>
        <v>0</v>
      </c>
      <c r="R213" s="14"/>
    </row>
    <row r="214" spans="1:18" s="182" customFormat="1" ht="41.25" customHeight="1">
      <c r="A214" s="29">
        <v>9781292300979</v>
      </c>
      <c r="B214" s="20">
        <v>7393</v>
      </c>
      <c r="C214" s="20">
        <v>5052</v>
      </c>
      <c r="D214" s="21" t="s">
        <v>454</v>
      </c>
      <c r="E214" s="21" t="s">
        <v>320</v>
      </c>
      <c r="F214" s="21" t="s">
        <v>5</v>
      </c>
      <c r="G214" s="22">
        <v>0.49</v>
      </c>
      <c r="H214" s="22">
        <f t="shared" si="60"/>
        <v>0</v>
      </c>
      <c r="I214" s="77" t="s">
        <v>149</v>
      </c>
      <c r="J214" s="23">
        <f t="shared" si="61"/>
        <v>119.04761904761904</v>
      </c>
      <c r="K214" s="412" t="s">
        <v>108</v>
      </c>
      <c r="L214" s="23">
        <v>125</v>
      </c>
      <c r="M214" s="25">
        <f t="shared" ref="M214:M216" si="70">IF(M$14&lt;&gt;"",0%,IF(M$12&lt;&gt;"",0%,IF(M$10&lt;&gt;"",IF(N$19&lt;&gt;"",16%,13%),0%)))</f>
        <v>0</v>
      </c>
      <c r="N214" s="26"/>
      <c r="O214" s="44">
        <f t="shared" ref="O214:O216" si="71">L214*M214*N214</f>
        <v>0</v>
      </c>
      <c r="P214" s="28">
        <f t="shared" ref="P214:P216" si="72">L214*N214</f>
        <v>0</v>
      </c>
    </row>
    <row r="215" spans="1:18" s="182" customFormat="1" ht="41.25" customHeight="1">
      <c r="A215" s="19">
        <v>9781292209944</v>
      </c>
      <c r="B215" s="20"/>
      <c r="C215" s="20"/>
      <c r="D215" s="21" t="s">
        <v>455</v>
      </c>
      <c r="E215" s="21" t="s">
        <v>370</v>
      </c>
      <c r="F215" s="21" t="s">
        <v>8</v>
      </c>
      <c r="G215" s="22">
        <v>0.35</v>
      </c>
      <c r="H215" s="22">
        <f t="shared" si="60"/>
        <v>0</v>
      </c>
      <c r="I215" s="77" t="s">
        <v>149</v>
      </c>
      <c r="J215" s="23">
        <f t="shared" si="61"/>
        <v>75.238095238095241</v>
      </c>
      <c r="K215" s="412" t="s">
        <v>108</v>
      </c>
      <c r="L215" s="23">
        <v>79</v>
      </c>
      <c r="M215" s="25">
        <f t="shared" si="70"/>
        <v>0</v>
      </c>
      <c r="N215" s="26"/>
      <c r="O215" s="44">
        <f t="shared" si="71"/>
        <v>0</v>
      </c>
      <c r="P215" s="28">
        <f t="shared" si="72"/>
        <v>0</v>
      </c>
    </row>
    <row r="216" spans="1:18" s="182" customFormat="1" ht="41.25" customHeight="1">
      <c r="A216" s="19">
        <v>9781292209876</v>
      </c>
      <c r="B216" s="20"/>
      <c r="C216" s="20"/>
      <c r="D216" s="21" t="s">
        <v>456</v>
      </c>
      <c r="E216" s="21" t="s">
        <v>370</v>
      </c>
      <c r="F216" s="21" t="s">
        <v>200</v>
      </c>
      <c r="G216" s="22">
        <v>0</v>
      </c>
      <c r="H216" s="22">
        <f t="shared" si="60"/>
        <v>0</v>
      </c>
      <c r="I216" s="77" t="s">
        <v>149</v>
      </c>
      <c r="J216" s="23">
        <f t="shared" si="61"/>
        <v>75.238095238095241</v>
      </c>
      <c r="K216" s="412" t="s">
        <v>108</v>
      </c>
      <c r="L216" s="23">
        <v>79</v>
      </c>
      <c r="M216" s="25">
        <f t="shared" si="70"/>
        <v>0</v>
      </c>
      <c r="N216" s="26"/>
      <c r="O216" s="44">
        <f t="shared" si="71"/>
        <v>0</v>
      </c>
      <c r="P216" s="28">
        <f t="shared" si="72"/>
        <v>0</v>
      </c>
    </row>
    <row r="217" spans="1:18" s="13" customFormat="1" ht="30.6">
      <c r="A217" s="19">
        <v>9781408271506</v>
      </c>
      <c r="B217" s="39">
        <v>6294</v>
      </c>
      <c r="C217" s="39">
        <v>4097</v>
      </c>
      <c r="D217" s="21" t="s">
        <v>262</v>
      </c>
      <c r="E217" s="464" t="s">
        <v>79</v>
      </c>
      <c r="F217" s="21" t="s">
        <v>5</v>
      </c>
      <c r="G217" s="22">
        <v>0.41299999999999998</v>
      </c>
      <c r="H217" s="22">
        <f t="shared" si="60"/>
        <v>0</v>
      </c>
      <c r="I217" s="77" t="s">
        <v>68</v>
      </c>
      <c r="J217" s="23">
        <f t="shared" si="61"/>
        <v>114.28571428571428</v>
      </c>
      <c r="K217" s="412"/>
      <c r="L217" s="23">
        <v>120</v>
      </c>
      <c r="M217" s="25">
        <f t="shared" si="62"/>
        <v>0</v>
      </c>
      <c r="N217" s="26"/>
      <c r="O217" s="44">
        <f t="shared" si="68"/>
        <v>0</v>
      </c>
      <c r="P217" s="28">
        <f t="shared" si="69"/>
        <v>0</v>
      </c>
      <c r="R217" s="14"/>
    </row>
    <row r="218" spans="1:18" s="13" customFormat="1" ht="20.399999999999999">
      <c r="A218" s="19">
        <v>9781408297094</v>
      </c>
      <c r="B218" s="54"/>
      <c r="C218" s="54"/>
      <c r="D218" s="21" t="s">
        <v>263</v>
      </c>
      <c r="E218" s="464" t="s">
        <v>80</v>
      </c>
      <c r="F218" s="21" t="s">
        <v>8</v>
      </c>
      <c r="G218" s="22">
        <v>0.4</v>
      </c>
      <c r="H218" s="22">
        <f t="shared" si="60"/>
        <v>0</v>
      </c>
      <c r="I218" s="77" t="s">
        <v>68</v>
      </c>
      <c r="J218" s="23">
        <f t="shared" si="61"/>
        <v>75.238095238095241</v>
      </c>
      <c r="K218" s="412"/>
      <c r="L218" s="23">
        <v>79</v>
      </c>
      <c r="M218" s="25">
        <f t="shared" si="62"/>
        <v>0</v>
      </c>
      <c r="N218" s="26"/>
      <c r="O218" s="44">
        <f t="shared" si="68"/>
        <v>0</v>
      </c>
      <c r="P218" s="28">
        <f t="shared" si="69"/>
        <v>0</v>
      </c>
      <c r="R218" s="14"/>
    </row>
    <row r="219" spans="1:18" s="13" customFormat="1" ht="20.399999999999999">
      <c r="A219" s="19">
        <v>9781408271513</v>
      </c>
      <c r="B219" s="39">
        <v>6299</v>
      </c>
      <c r="C219" s="39">
        <v>4102</v>
      </c>
      <c r="D219" s="21" t="s">
        <v>264</v>
      </c>
      <c r="E219" s="464" t="s">
        <v>81</v>
      </c>
      <c r="F219" s="21" t="s">
        <v>5</v>
      </c>
      <c r="G219" s="22">
        <v>0.41499999999999998</v>
      </c>
      <c r="H219" s="22">
        <f t="shared" si="60"/>
        <v>0</v>
      </c>
      <c r="I219" s="77" t="s">
        <v>66</v>
      </c>
      <c r="J219" s="23">
        <f t="shared" si="61"/>
        <v>114.28571428571428</v>
      </c>
      <c r="K219" s="412"/>
      <c r="L219" s="23">
        <v>120</v>
      </c>
      <c r="M219" s="25">
        <f t="shared" si="62"/>
        <v>0</v>
      </c>
      <c r="N219" s="26"/>
      <c r="O219" s="44">
        <f t="shared" si="68"/>
        <v>0</v>
      </c>
      <c r="P219" s="28">
        <f t="shared" si="69"/>
        <v>0</v>
      </c>
      <c r="R219" s="14"/>
    </row>
    <row r="220" spans="1:18" s="13" customFormat="1" ht="20.399999999999999">
      <c r="A220" s="19">
        <v>9781408297148</v>
      </c>
      <c r="B220" s="54"/>
      <c r="C220" s="54"/>
      <c r="D220" s="21" t="s">
        <v>265</v>
      </c>
      <c r="E220" s="464" t="s">
        <v>82</v>
      </c>
      <c r="F220" s="21" t="s">
        <v>8</v>
      </c>
      <c r="G220" s="22">
        <v>0.4</v>
      </c>
      <c r="H220" s="22">
        <f t="shared" si="60"/>
        <v>0</v>
      </c>
      <c r="I220" s="77" t="s">
        <v>66</v>
      </c>
      <c r="J220" s="23">
        <f t="shared" si="61"/>
        <v>75.238095238095241</v>
      </c>
      <c r="K220" s="412"/>
      <c r="L220" s="23">
        <v>79</v>
      </c>
      <c r="M220" s="25">
        <f t="shared" si="62"/>
        <v>0</v>
      </c>
      <c r="N220" s="26"/>
      <c r="O220" s="44">
        <f t="shared" si="68"/>
        <v>0</v>
      </c>
      <c r="P220" s="28">
        <f t="shared" si="69"/>
        <v>0</v>
      </c>
      <c r="R220" s="14"/>
    </row>
    <row r="221" spans="1:18" s="13" customFormat="1" ht="20.399999999999999">
      <c r="A221" s="19">
        <v>9781408297100</v>
      </c>
      <c r="B221" s="198" t="s">
        <v>364</v>
      </c>
      <c r="C221" s="198" t="s">
        <v>365</v>
      </c>
      <c r="D221" s="21" t="s">
        <v>411</v>
      </c>
      <c r="E221" s="464" t="s">
        <v>81</v>
      </c>
      <c r="F221" s="21" t="s">
        <v>5</v>
      </c>
      <c r="G221" s="22">
        <v>0.41499999999999998</v>
      </c>
      <c r="H221" s="22">
        <f t="shared" si="60"/>
        <v>0</v>
      </c>
      <c r="I221" s="77" t="s">
        <v>121</v>
      </c>
      <c r="J221" s="23">
        <f t="shared" si="61"/>
        <v>114.28571428571428</v>
      </c>
      <c r="K221" s="412"/>
      <c r="L221" s="23">
        <v>120</v>
      </c>
      <c r="M221" s="25">
        <f t="shared" si="62"/>
        <v>0</v>
      </c>
      <c r="N221" s="26"/>
      <c r="O221" s="44">
        <f t="shared" si="68"/>
        <v>0</v>
      </c>
      <c r="P221" s="28">
        <f>L221*N221</f>
        <v>0</v>
      </c>
      <c r="R221" s="14"/>
    </row>
    <row r="222" spans="1:18" s="13" customFormat="1" ht="20.399999999999999">
      <c r="A222" s="19">
        <v>9781408297124</v>
      </c>
      <c r="B222" s="54"/>
      <c r="C222" s="54"/>
      <c r="D222" s="21" t="s">
        <v>412</v>
      </c>
      <c r="E222" s="464" t="s">
        <v>457</v>
      </c>
      <c r="F222" s="21" t="s">
        <v>8</v>
      </c>
      <c r="G222" s="22">
        <v>0.4</v>
      </c>
      <c r="H222" s="22">
        <f t="shared" si="60"/>
        <v>0</v>
      </c>
      <c r="I222" s="77" t="s">
        <v>121</v>
      </c>
      <c r="J222" s="23">
        <f t="shared" si="61"/>
        <v>75.238095238095241</v>
      </c>
      <c r="K222" s="412"/>
      <c r="L222" s="23">
        <v>79</v>
      </c>
      <c r="M222" s="25">
        <f t="shared" si="62"/>
        <v>0</v>
      </c>
      <c r="N222" s="26"/>
      <c r="O222" s="44">
        <f t="shared" si="68"/>
        <v>0</v>
      </c>
      <c r="P222" s="28">
        <f>L222*N222</f>
        <v>0</v>
      </c>
      <c r="R222" s="14"/>
    </row>
    <row r="223" spans="1:18" s="13" customFormat="1" ht="20.399999999999999">
      <c r="A223" s="19">
        <v>9781408297155</v>
      </c>
      <c r="B223" s="198" t="s">
        <v>366</v>
      </c>
      <c r="C223" s="198" t="s">
        <v>367</v>
      </c>
      <c r="D223" s="21" t="s">
        <v>413</v>
      </c>
      <c r="E223" s="464" t="s">
        <v>83</v>
      </c>
      <c r="F223" s="21" t="s">
        <v>5</v>
      </c>
      <c r="G223" s="22">
        <v>0.45</v>
      </c>
      <c r="H223" s="22">
        <f t="shared" si="60"/>
        <v>0</v>
      </c>
      <c r="I223" s="77" t="s">
        <v>67</v>
      </c>
      <c r="J223" s="23">
        <f t="shared" si="61"/>
        <v>114.28571428571428</v>
      </c>
      <c r="K223" s="412"/>
      <c r="L223" s="23">
        <v>120</v>
      </c>
      <c r="M223" s="25">
        <f t="shared" si="62"/>
        <v>0</v>
      </c>
      <c r="N223" s="26"/>
      <c r="O223" s="44">
        <f t="shared" si="68"/>
        <v>0</v>
      </c>
      <c r="P223" s="28">
        <f>L223*N223</f>
        <v>0</v>
      </c>
      <c r="R223" s="14"/>
    </row>
    <row r="224" spans="1:18" s="13" customFormat="1" ht="20.399999999999999">
      <c r="A224" s="19">
        <v>9781408297179</v>
      </c>
      <c r="B224" s="39"/>
      <c r="C224" s="39"/>
      <c r="D224" s="21" t="s">
        <v>414</v>
      </c>
      <c r="E224" s="464" t="s">
        <v>84</v>
      </c>
      <c r="F224" s="21" t="s">
        <v>8</v>
      </c>
      <c r="G224" s="22">
        <v>0.4</v>
      </c>
      <c r="H224" s="22">
        <f t="shared" si="60"/>
        <v>0</v>
      </c>
      <c r="I224" s="77" t="s">
        <v>67</v>
      </c>
      <c r="J224" s="23">
        <f t="shared" si="61"/>
        <v>75.238095238095241</v>
      </c>
      <c r="K224" s="412"/>
      <c r="L224" s="23">
        <v>79</v>
      </c>
      <c r="M224" s="25">
        <f t="shared" si="62"/>
        <v>0</v>
      </c>
      <c r="N224" s="26"/>
      <c r="O224" s="44">
        <f t="shared" si="68"/>
        <v>0</v>
      </c>
      <c r="P224" s="28">
        <f>L224*N224</f>
        <v>0</v>
      </c>
      <c r="R224" s="14"/>
    </row>
    <row r="225" spans="1:19" s="13" customFormat="1">
      <c r="A225" s="372"/>
      <c r="B225" s="373"/>
      <c r="C225" s="373"/>
      <c r="D225" s="374" t="s">
        <v>87</v>
      </c>
      <c r="E225" s="375"/>
      <c r="F225" s="375"/>
      <c r="G225" s="376"/>
      <c r="H225" s="376"/>
      <c r="I225" s="377"/>
      <c r="J225" s="378"/>
      <c r="K225" s="426"/>
      <c r="L225" s="378"/>
      <c r="M225" s="379"/>
      <c r="N225" s="380"/>
      <c r="O225" s="381"/>
      <c r="P225" s="382"/>
      <c r="R225" s="14"/>
    </row>
    <row r="226" spans="1:19" s="13" customFormat="1" ht="40.799999999999997">
      <c r="A226" s="19">
        <v>9783193010827</v>
      </c>
      <c r="B226" s="77">
        <v>6241</v>
      </c>
      <c r="C226" s="77">
        <v>4050</v>
      </c>
      <c r="D226" s="21" t="s">
        <v>266</v>
      </c>
      <c r="E226" s="21" t="s">
        <v>123</v>
      </c>
      <c r="F226" s="21" t="s">
        <v>122</v>
      </c>
      <c r="G226" s="22">
        <v>0.624</v>
      </c>
      <c r="H226" s="22">
        <f t="shared" ref="H226:H247" si="73">G226*N226</f>
        <v>0</v>
      </c>
      <c r="I226" s="77" t="s">
        <v>20</v>
      </c>
      <c r="J226" s="23">
        <f>L226/1.05</f>
        <v>133.33333333333331</v>
      </c>
      <c r="K226" s="412"/>
      <c r="L226" s="41">
        <v>140</v>
      </c>
      <c r="M226" s="25">
        <f t="shared" ref="M226:M244" si="74">IF(M$14&lt;&gt;"",0%,IF(M$12&lt;&gt;"",0%,IF(M$10&lt;&gt;"",IF(N$19&lt;&gt;"",16%,13%),0%)))</f>
        <v>0</v>
      </c>
      <c r="N226" s="26"/>
      <c r="O226" s="44">
        <f t="shared" ref="O226:O231" si="75">L226*M226*N226</f>
        <v>0</v>
      </c>
      <c r="P226" s="28">
        <f t="shared" ref="P226:P231" si="76">L226*N226</f>
        <v>0</v>
      </c>
      <c r="R226" s="14"/>
    </row>
    <row r="227" spans="1:19" s="13" customFormat="1" ht="40.799999999999997">
      <c r="A227" s="19">
        <v>9783196010824</v>
      </c>
      <c r="B227" s="77">
        <v>6766</v>
      </c>
      <c r="C227" s="77">
        <v>4526</v>
      </c>
      <c r="D227" s="21" t="s">
        <v>267</v>
      </c>
      <c r="E227" s="21" t="s">
        <v>123</v>
      </c>
      <c r="F227" s="21" t="s">
        <v>122</v>
      </c>
      <c r="G227" s="22">
        <v>0.63100000000000001</v>
      </c>
      <c r="H227" s="22">
        <f t="shared" si="73"/>
        <v>0</v>
      </c>
      <c r="I227" s="77" t="s">
        <v>68</v>
      </c>
      <c r="J227" s="23">
        <f>L227/1.05</f>
        <v>133.33333333333331</v>
      </c>
      <c r="K227" s="412"/>
      <c r="L227" s="41">
        <v>140</v>
      </c>
      <c r="M227" s="25">
        <f t="shared" si="74"/>
        <v>0</v>
      </c>
      <c r="N227" s="26"/>
      <c r="O227" s="44">
        <f t="shared" si="75"/>
        <v>0</v>
      </c>
      <c r="P227" s="28">
        <f t="shared" si="76"/>
        <v>0</v>
      </c>
      <c r="R227" s="14"/>
    </row>
    <row r="228" spans="1:19" s="13" customFormat="1" ht="40.799999999999997">
      <c r="A228" s="19">
        <v>9783193010841</v>
      </c>
      <c r="B228" s="77">
        <v>6767</v>
      </c>
      <c r="C228" s="77">
        <v>4527</v>
      </c>
      <c r="D228" s="21" t="s">
        <v>268</v>
      </c>
      <c r="E228" s="21" t="s">
        <v>124</v>
      </c>
      <c r="F228" s="21" t="s">
        <v>122</v>
      </c>
      <c r="G228" s="22">
        <v>0.61299999999999999</v>
      </c>
      <c r="H228" s="22">
        <f t="shared" si="73"/>
        <v>0</v>
      </c>
      <c r="I228" s="77" t="s">
        <v>66</v>
      </c>
      <c r="J228" s="23">
        <f>L228/1.05</f>
        <v>133.33333333333331</v>
      </c>
      <c r="K228" s="412"/>
      <c r="L228" s="41">
        <v>140</v>
      </c>
      <c r="M228" s="25">
        <f t="shared" si="74"/>
        <v>0</v>
      </c>
      <c r="N228" s="26"/>
      <c r="O228" s="44">
        <f t="shared" si="75"/>
        <v>0</v>
      </c>
      <c r="P228" s="28">
        <f t="shared" si="76"/>
        <v>0</v>
      </c>
      <c r="R228" s="14"/>
    </row>
    <row r="229" spans="1:19" s="13" customFormat="1" ht="30.6">
      <c r="A229" s="19">
        <v>9783196010848</v>
      </c>
      <c r="B229" s="77" t="s">
        <v>336</v>
      </c>
      <c r="C229" s="77" t="s">
        <v>337</v>
      </c>
      <c r="D229" s="21" t="s">
        <v>415</v>
      </c>
      <c r="E229" s="21" t="s">
        <v>125</v>
      </c>
      <c r="F229" s="21" t="s">
        <v>122</v>
      </c>
      <c r="G229" s="22">
        <v>0.61</v>
      </c>
      <c r="H229" s="22">
        <f t="shared" si="73"/>
        <v>0</v>
      </c>
      <c r="I229" s="77" t="s">
        <v>121</v>
      </c>
      <c r="J229" s="23">
        <f>L229/1.05</f>
        <v>133.33333333333331</v>
      </c>
      <c r="K229" s="412"/>
      <c r="L229" s="41">
        <v>140</v>
      </c>
      <c r="M229" s="25">
        <f t="shared" si="74"/>
        <v>0</v>
      </c>
      <c r="N229" s="26"/>
      <c r="O229" s="44">
        <f t="shared" si="75"/>
        <v>0</v>
      </c>
      <c r="P229" s="28">
        <f t="shared" si="76"/>
        <v>0</v>
      </c>
      <c r="R229" s="14"/>
    </row>
    <row r="230" spans="1:19" s="13" customFormat="1" ht="71.400000000000006">
      <c r="A230" s="19">
        <v>9783193010865</v>
      </c>
      <c r="B230" s="77" t="s">
        <v>334</v>
      </c>
      <c r="C230" s="77" t="s">
        <v>335</v>
      </c>
      <c r="D230" s="21" t="s">
        <v>416</v>
      </c>
      <c r="E230" s="73" t="s">
        <v>417</v>
      </c>
      <c r="F230" s="21" t="s">
        <v>122</v>
      </c>
      <c r="G230" s="22">
        <v>0.61799999999999999</v>
      </c>
      <c r="H230" s="22">
        <f t="shared" si="73"/>
        <v>0</v>
      </c>
      <c r="I230" s="94" t="s">
        <v>352</v>
      </c>
      <c r="J230" s="23">
        <f t="shared" ref="J230:J247" si="77">L230/1.05</f>
        <v>133.33333333333331</v>
      </c>
      <c r="K230" s="412"/>
      <c r="L230" s="41">
        <v>140</v>
      </c>
      <c r="M230" s="25">
        <f t="shared" si="74"/>
        <v>0</v>
      </c>
      <c r="N230" s="26"/>
      <c r="O230" s="44">
        <f t="shared" si="75"/>
        <v>0</v>
      </c>
      <c r="P230" s="28">
        <f t="shared" si="76"/>
        <v>0</v>
      </c>
      <c r="R230" s="14"/>
    </row>
    <row r="231" spans="1:19" s="13" customFormat="1" ht="61.2">
      <c r="A231" s="19">
        <v>9783196010862</v>
      </c>
      <c r="B231" s="77" t="s">
        <v>332</v>
      </c>
      <c r="C231" s="77" t="s">
        <v>333</v>
      </c>
      <c r="D231" s="21" t="s">
        <v>418</v>
      </c>
      <c r="E231" s="73" t="s">
        <v>419</v>
      </c>
      <c r="F231" s="21" t="s">
        <v>122</v>
      </c>
      <c r="G231" s="22">
        <v>0.624</v>
      </c>
      <c r="H231" s="22">
        <f t="shared" si="73"/>
        <v>0</v>
      </c>
      <c r="I231" s="94" t="s">
        <v>352</v>
      </c>
      <c r="J231" s="23">
        <f t="shared" si="77"/>
        <v>133.33333333333331</v>
      </c>
      <c r="K231" s="412"/>
      <c r="L231" s="41">
        <v>140</v>
      </c>
      <c r="M231" s="25">
        <f t="shared" si="74"/>
        <v>0</v>
      </c>
      <c r="N231" s="26"/>
      <c r="O231" s="44">
        <f t="shared" si="75"/>
        <v>0</v>
      </c>
      <c r="P231" s="28">
        <f t="shared" si="76"/>
        <v>0</v>
      </c>
      <c r="R231" s="14"/>
    </row>
    <row r="232" spans="1:19" s="13" customFormat="1" ht="30.6">
      <c r="A232" s="19">
        <v>9783190016587</v>
      </c>
      <c r="B232" s="77">
        <v>6245</v>
      </c>
      <c r="C232" s="77">
        <v>4054</v>
      </c>
      <c r="D232" s="21" t="s">
        <v>269</v>
      </c>
      <c r="E232" s="21" t="s">
        <v>270</v>
      </c>
      <c r="F232" s="21" t="s">
        <v>5</v>
      </c>
      <c r="G232" s="22">
        <v>0.38700000000000001</v>
      </c>
      <c r="H232" s="22">
        <f t="shared" si="73"/>
        <v>0</v>
      </c>
      <c r="I232" s="77" t="s">
        <v>68</v>
      </c>
      <c r="J232" s="23">
        <f t="shared" si="77"/>
        <v>104.76190476190476</v>
      </c>
      <c r="K232" s="412"/>
      <c r="L232" s="41">
        <v>110</v>
      </c>
      <c r="M232" s="25">
        <f t="shared" si="74"/>
        <v>0</v>
      </c>
      <c r="N232" s="26"/>
      <c r="O232" s="44"/>
      <c r="P232" s="28"/>
      <c r="S232" s="14"/>
    </row>
    <row r="233" spans="1:19" s="13" customFormat="1" ht="30.6">
      <c r="A233" s="19">
        <v>9783193416582</v>
      </c>
      <c r="B233" s="58"/>
      <c r="C233" s="58"/>
      <c r="D233" s="21" t="s">
        <v>271</v>
      </c>
      <c r="E233" s="21" t="s">
        <v>272</v>
      </c>
      <c r="F233" s="21" t="s">
        <v>89</v>
      </c>
      <c r="G233" s="22">
        <v>0.52</v>
      </c>
      <c r="H233" s="22">
        <f t="shared" si="73"/>
        <v>0</v>
      </c>
      <c r="I233" s="77" t="s">
        <v>68</v>
      </c>
      <c r="J233" s="23">
        <f t="shared" si="77"/>
        <v>86.666666666666657</v>
      </c>
      <c r="K233" s="412"/>
      <c r="L233" s="41">
        <v>91</v>
      </c>
      <c r="M233" s="25">
        <f t="shared" si="74"/>
        <v>0</v>
      </c>
      <c r="N233" s="26"/>
      <c r="O233" s="44">
        <f>L233*M233*N233</f>
        <v>0</v>
      </c>
      <c r="P233" s="28">
        <f>L233*N233</f>
        <v>0</v>
      </c>
      <c r="S233" s="14"/>
    </row>
    <row r="234" spans="1:19" s="13" customFormat="1" ht="30.6">
      <c r="A234" s="19">
        <v>9783190016594</v>
      </c>
      <c r="B234" s="77">
        <v>6249</v>
      </c>
      <c r="C234" s="77">
        <v>4058</v>
      </c>
      <c r="D234" s="21" t="s">
        <v>420</v>
      </c>
      <c r="E234" s="21" t="s">
        <v>273</v>
      </c>
      <c r="F234" s="21" t="s">
        <v>5</v>
      </c>
      <c r="G234" s="22">
        <v>0.42</v>
      </c>
      <c r="H234" s="22">
        <f t="shared" si="73"/>
        <v>0</v>
      </c>
      <c r="I234" s="77" t="s">
        <v>121</v>
      </c>
      <c r="J234" s="23">
        <f t="shared" si="77"/>
        <v>104.76190476190476</v>
      </c>
      <c r="K234" s="412"/>
      <c r="L234" s="41">
        <v>110</v>
      </c>
      <c r="M234" s="25">
        <f t="shared" si="74"/>
        <v>0</v>
      </c>
      <c r="N234" s="26"/>
      <c r="O234" s="44">
        <f>L234*M234*N234</f>
        <v>0</v>
      </c>
      <c r="P234" s="28">
        <f>L234*N234</f>
        <v>0</v>
      </c>
      <c r="S234" s="14"/>
    </row>
    <row r="235" spans="1:19" s="13" customFormat="1" ht="30.6">
      <c r="A235" s="19">
        <v>9783193416599</v>
      </c>
      <c r="B235" s="58"/>
      <c r="C235" s="58"/>
      <c r="D235" s="21" t="s">
        <v>421</v>
      </c>
      <c r="E235" s="21" t="s">
        <v>274</v>
      </c>
      <c r="F235" s="21" t="s">
        <v>89</v>
      </c>
      <c r="G235" s="22">
        <v>0.54400000000000004</v>
      </c>
      <c r="H235" s="22">
        <f t="shared" si="73"/>
        <v>0</v>
      </c>
      <c r="I235" s="77" t="s">
        <v>121</v>
      </c>
      <c r="J235" s="23">
        <f t="shared" si="77"/>
        <v>86.666666666666657</v>
      </c>
      <c r="K235" s="412"/>
      <c r="L235" s="41">
        <v>91</v>
      </c>
      <c r="M235" s="25">
        <f t="shared" si="74"/>
        <v>0</v>
      </c>
      <c r="N235" s="26"/>
      <c r="O235" s="44">
        <f>L235*M235*N235</f>
        <v>0</v>
      </c>
      <c r="P235" s="28">
        <f>L235*N235</f>
        <v>0</v>
      </c>
      <c r="S235" s="14"/>
    </row>
    <row r="236" spans="1:19" s="13" customFormat="1" ht="20.399999999999999">
      <c r="A236" s="95">
        <v>9783190016600</v>
      </c>
      <c r="B236" s="200">
        <v>6730</v>
      </c>
      <c r="C236" s="200">
        <v>4494</v>
      </c>
      <c r="D236" s="464" t="s">
        <v>422</v>
      </c>
      <c r="E236" s="464" t="s">
        <v>92</v>
      </c>
      <c r="F236" s="203" t="s">
        <v>5</v>
      </c>
      <c r="G236" s="22">
        <v>0.375</v>
      </c>
      <c r="H236" s="22">
        <f t="shared" si="73"/>
        <v>0</v>
      </c>
      <c r="I236" s="205" t="s">
        <v>95</v>
      </c>
      <c r="J236" s="23">
        <f t="shared" si="77"/>
        <v>104.76190476190476</v>
      </c>
      <c r="K236" s="412"/>
      <c r="L236" s="40">
        <v>110</v>
      </c>
      <c r="M236" s="25">
        <f t="shared" si="74"/>
        <v>0</v>
      </c>
      <c r="N236" s="26"/>
      <c r="O236" s="44">
        <f>L236*M236*N236</f>
        <v>0</v>
      </c>
      <c r="P236" s="28">
        <f>L236*N236</f>
        <v>0</v>
      </c>
      <c r="S236" s="14"/>
    </row>
    <row r="237" spans="1:19" s="13" customFormat="1" ht="30.6">
      <c r="A237" s="19">
        <v>9783190116607</v>
      </c>
      <c r="B237" s="200"/>
      <c r="C237" s="467"/>
      <c r="D237" s="464" t="s">
        <v>423</v>
      </c>
      <c r="E237" s="464" t="s">
        <v>93</v>
      </c>
      <c r="F237" s="203" t="s">
        <v>8</v>
      </c>
      <c r="G237" s="22">
        <v>0.48</v>
      </c>
      <c r="H237" s="22">
        <f t="shared" si="73"/>
        <v>0</v>
      </c>
      <c r="I237" s="205" t="s">
        <v>95</v>
      </c>
      <c r="J237" s="23">
        <f t="shared" si="77"/>
        <v>86.666666666666657</v>
      </c>
      <c r="K237" s="412"/>
      <c r="L237" s="40">
        <v>91</v>
      </c>
      <c r="M237" s="25">
        <f t="shared" si="74"/>
        <v>0</v>
      </c>
      <c r="N237" s="26"/>
      <c r="O237" s="44">
        <f t="shared" ref="O237:O267" si="78">L237*M237*N237</f>
        <v>0</v>
      </c>
      <c r="P237" s="28">
        <f t="shared" ref="P237:P267" si="79">L237*N237</f>
        <v>0</v>
      </c>
      <c r="S237" s="14"/>
    </row>
    <row r="238" spans="1:19" s="13" customFormat="1">
      <c r="A238" s="19">
        <v>9783190318230</v>
      </c>
      <c r="B238" s="200">
        <v>6246</v>
      </c>
      <c r="C238" s="200">
        <v>4055</v>
      </c>
      <c r="D238" s="464" t="s">
        <v>275</v>
      </c>
      <c r="E238" s="203" t="s">
        <v>91</v>
      </c>
      <c r="F238" s="203" t="s">
        <v>5</v>
      </c>
      <c r="G238" s="22">
        <v>0.47799999999999998</v>
      </c>
      <c r="H238" s="22">
        <f t="shared" si="73"/>
        <v>0</v>
      </c>
      <c r="I238" s="205" t="s">
        <v>94</v>
      </c>
      <c r="J238" s="23">
        <f t="shared" si="77"/>
        <v>109.52380952380952</v>
      </c>
      <c r="K238" s="412"/>
      <c r="L238" s="40">
        <v>115</v>
      </c>
      <c r="M238" s="25">
        <f t="shared" si="74"/>
        <v>0</v>
      </c>
      <c r="N238" s="26"/>
      <c r="O238" s="44">
        <f t="shared" si="78"/>
        <v>0</v>
      </c>
      <c r="P238" s="28">
        <f t="shared" si="79"/>
        <v>0</v>
      </c>
      <c r="S238" s="14"/>
    </row>
    <row r="239" spans="1:19" s="13" customFormat="1" ht="20.399999999999999">
      <c r="A239" s="19">
        <v>9783191018238</v>
      </c>
      <c r="B239" s="468"/>
      <c r="C239" s="468"/>
      <c r="D239" s="464" t="s">
        <v>276</v>
      </c>
      <c r="E239" s="203" t="s">
        <v>91</v>
      </c>
      <c r="F239" s="203" t="s">
        <v>8</v>
      </c>
      <c r="G239" s="22">
        <v>0.47099999999999997</v>
      </c>
      <c r="H239" s="22">
        <f t="shared" si="73"/>
        <v>0</v>
      </c>
      <c r="I239" s="205" t="s">
        <v>94</v>
      </c>
      <c r="J239" s="23">
        <f t="shared" si="77"/>
        <v>90.476190476190467</v>
      </c>
      <c r="K239" s="412"/>
      <c r="L239" s="40">
        <v>95</v>
      </c>
      <c r="M239" s="25">
        <f t="shared" si="74"/>
        <v>0</v>
      </c>
      <c r="N239" s="26"/>
      <c r="O239" s="44">
        <f t="shared" si="78"/>
        <v>0</v>
      </c>
      <c r="P239" s="28">
        <f t="shared" si="79"/>
        <v>0</v>
      </c>
      <c r="S239" s="14"/>
    </row>
    <row r="240" spans="1:19" s="13" customFormat="1" ht="20.399999999999999">
      <c r="A240" s="19">
        <v>9783190318247</v>
      </c>
      <c r="B240" s="200">
        <v>6250</v>
      </c>
      <c r="C240" s="200">
        <v>4059</v>
      </c>
      <c r="D240" s="464" t="s">
        <v>424</v>
      </c>
      <c r="E240" s="203" t="s">
        <v>91</v>
      </c>
      <c r="F240" s="203" t="s">
        <v>5</v>
      </c>
      <c r="G240" s="22">
        <v>0.46300000000000002</v>
      </c>
      <c r="H240" s="22">
        <f t="shared" si="73"/>
        <v>0</v>
      </c>
      <c r="I240" s="205" t="s">
        <v>121</v>
      </c>
      <c r="J240" s="23">
        <f t="shared" si="77"/>
        <v>109.52380952380952</v>
      </c>
      <c r="K240" s="412"/>
      <c r="L240" s="40">
        <v>115</v>
      </c>
      <c r="M240" s="25">
        <f t="shared" si="74"/>
        <v>0</v>
      </c>
      <c r="N240" s="26"/>
      <c r="O240" s="44">
        <f t="shared" si="78"/>
        <v>0</v>
      </c>
      <c r="P240" s="28">
        <f t="shared" si="79"/>
        <v>0</v>
      </c>
      <c r="S240" s="14"/>
    </row>
    <row r="241" spans="1:20" s="13" customFormat="1" ht="20.399999999999999">
      <c r="A241" s="19">
        <v>9783191018245</v>
      </c>
      <c r="B241" s="468"/>
      <c r="C241" s="468"/>
      <c r="D241" s="464" t="s">
        <v>425</v>
      </c>
      <c r="E241" s="203" t="s">
        <v>91</v>
      </c>
      <c r="F241" s="203" t="s">
        <v>8</v>
      </c>
      <c r="G241" s="22">
        <v>0.56899999999999995</v>
      </c>
      <c r="H241" s="22">
        <f t="shared" si="73"/>
        <v>0</v>
      </c>
      <c r="I241" s="205" t="s">
        <v>121</v>
      </c>
      <c r="J241" s="23">
        <f t="shared" si="77"/>
        <v>90.476190476190467</v>
      </c>
      <c r="K241" s="412"/>
      <c r="L241" s="40">
        <v>95</v>
      </c>
      <c r="M241" s="25">
        <f t="shared" si="74"/>
        <v>0</v>
      </c>
      <c r="N241" s="26"/>
      <c r="O241" s="44">
        <f t="shared" si="78"/>
        <v>0</v>
      </c>
      <c r="P241" s="28">
        <f t="shared" si="79"/>
        <v>0</v>
      </c>
      <c r="S241" s="14"/>
    </row>
    <row r="242" spans="1:20" s="13" customFormat="1">
      <c r="A242" s="19">
        <v>9783190018253</v>
      </c>
      <c r="B242" s="200">
        <v>6752</v>
      </c>
      <c r="C242" s="200">
        <v>4514</v>
      </c>
      <c r="D242" s="464" t="s">
        <v>426</v>
      </c>
      <c r="E242" s="203" t="s">
        <v>91</v>
      </c>
      <c r="F242" s="203" t="s">
        <v>5</v>
      </c>
      <c r="G242" s="22">
        <v>0.44500000000000001</v>
      </c>
      <c r="H242" s="22">
        <f t="shared" si="73"/>
        <v>0</v>
      </c>
      <c r="I242" s="205" t="s">
        <v>95</v>
      </c>
      <c r="J242" s="23">
        <f t="shared" si="77"/>
        <v>109.52380952380952</v>
      </c>
      <c r="K242" s="412"/>
      <c r="L242" s="40">
        <v>115</v>
      </c>
      <c r="M242" s="25">
        <f t="shared" si="74"/>
        <v>0</v>
      </c>
      <c r="N242" s="26"/>
      <c r="O242" s="44">
        <f t="shared" si="78"/>
        <v>0</v>
      </c>
      <c r="P242" s="28">
        <f t="shared" si="79"/>
        <v>0</v>
      </c>
      <c r="S242" s="14"/>
    </row>
    <row r="243" spans="1:20" s="13" customFormat="1" ht="20.399999999999999">
      <c r="A243" s="19">
        <v>9783190118250</v>
      </c>
      <c r="B243" s="200"/>
      <c r="C243" s="200"/>
      <c r="D243" s="464" t="s">
        <v>427</v>
      </c>
      <c r="E243" s="203" t="s">
        <v>91</v>
      </c>
      <c r="F243" s="203" t="s">
        <v>8</v>
      </c>
      <c r="G243" s="22">
        <v>0.56399999999999995</v>
      </c>
      <c r="H243" s="22">
        <f t="shared" si="73"/>
        <v>0</v>
      </c>
      <c r="I243" s="205" t="s">
        <v>95</v>
      </c>
      <c r="J243" s="23">
        <f t="shared" si="77"/>
        <v>90.476190476190467</v>
      </c>
      <c r="K243" s="412"/>
      <c r="L243" s="40">
        <v>95</v>
      </c>
      <c r="M243" s="25">
        <f t="shared" si="74"/>
        <v>0</v>
      </c>
      <c r="N243" s="26"/>
      <c r="O243" s="44">
        <f t="shared" si="78"/>
        <v>0</v>
      </c>
      <c r="P243" s="28">
        <f t="shared" si="79"/>
        <v>0</v>
      </c>
      <c r="S243" s="14"/>
    </row>
    <row r="244" spans="1:20" s="13" customFormat="1" ht="40.799999999999997">
      <c r="A244" s="19">
        <v>9783190010608</v>
      </c>
      <c r="B244" s="469" t="s">
        <v>330</v>
      </c>
      <c r="C244" s="469" t="s">
        <v>331</v>
      </c>
      <c r="D244" s="75" t="s">
        <v>428</v>
      </c>
      <c r="E244" s="73" t="s">
        <v>277</v>
      </c>
      <c r="F244" s="203" t="s">
        <v>5</v>
      </c>
      <c r="G244" s="22">
        <v>0.376</v>
      </c>
      <c r="H244" s="22">
        <f t="shared" si="73"/>
        <v>0</v>
      </c>
      <c r="I244" s="205" t="s">
        <v>353</v>
      </c>
      <c r="J244" s="23">
        <f t="shared" si="77"/>
        <v>128.57142857142856</v>
      </c>
      <c r="K244" s="412"/>
      <c r="L244" s="40">
        <v>135</v>
      </c>
      <c r="M244" s="25">
        <f t="shared" si="74"/>
        <v>0</v>
      </c>
      <c r="N244" s="26"/>
      <c r="O244" s="44">
        <f t="shared" si="78"/>
        <v>0</v>
      </c>
      <c r="P244" s="28">
        <f t="shared" si="79"/>
        <v>0</v>
      </c>
      <c r="S244" s="14"/>
    </row>
    <row r="245" spans="1:20" s="13" customFormat="1" ht="30.6">
      <c r="A245" s="19">
        <v>9783190110605</v>
      </c>
      <c r="B245" s="200"/>
      <c r="C245" s="467"/>
      <c r="D245" s="92" t="s">
        <v>429</v>
      </c>
      <c r="E245" s="73" t="s">
        <v>277</v>
      </c>
      <c r="F245" s="203" t="s">
        <v>8</v>
      </c>
      <c r="G245" s="22">
        <v>0.45400000000000001</v>
      </c>
      <c r="H245" s="22">
        <f t="shared" si="73"/>
        <v>0</v>
      </c>
      <c r="I245" s="205" t="s">
        <v>353</v>
      </c>
      <c r="J245" s="23">
        <f t="shared" si="77"/>
        <v>109.52380952380952</v>
      </c>
      <c r="K245" s="412"/>
      <c r="L245" s="40">
        <v>115</v>
      </c>
      <c r="M245" s="25">
        <f>IF(M$14&lt;&gt;"",0%,IF(M$12&lt;&gt;"",0%,IF(M$10&lt;&gt;"",IF(N$19&lt;&gt;"",16%,13%),0%)))</f>
        <v>0</v>
      </c>
      <c r="N245" s="26"/>
      <c r="O245" s="44">
        <f t="shared" si="78"/>
        <v>0</v>
      </c>
      <c r="P245" s="28">
        <f t="shared" si="79"/>
        <v>0</v>
      </c>
      <c r="S245" s="14"/>
    </row>
    <row r="246" spans="1:20" s="13" customFormat="1" ht="41.25" customHeight="1">
      <c r="A246" s="199">
        <v>9783193010605</v>
      </c>
      <c r="B246" s="200">
        <v>7401</v>
      </c>
      <c r="C246" s="200">
        <v>5059</v>
      </c>
      <c r="D246" s="201" t="s">
        <v>430</v>
      </c>
      <c r="E246" s="202" t="s">
        <v>338</v>
      </c>
      <c r="F246" s="203" t="s">
        <v>5</v>
      </c>
      <c r="G246" s="204">
        <v>0.44500000000000001</v>
      </c>
      <c r="H246" s="22">
        <f t="shared" si="73"/>
        <v>0</v>
      </c>
      <c r="I246" s="205" t="s">
        <v>149</v>
      </c>
      <c r="J246" s="206">
        <f t="shared" si="77"/>
        <v>133.33333333333331</v>
      </c>
      <c r="K246" s="427" t="s">
        <v>108</v>
      </c>
      <c r="L246" s="207">
        <v>140</v>
      </c>
      <c r="M246" s="208">
        <f t="shared" ref="M246" si="80">IF(M$14&lt;&gt;"",0%,IF(M$12&lt;&gt;"",0%,IF(M$10&lt;&gt;"",IF(N$19&lt;&gt;"",16%,13%),0%)))</f>
        <v>0</v>
      </c>
      <c r="N246" s="26"/>
      <c r="O246" s="209">
        <f t="shared" ref="O246" si="81">L246*M246*N246</f>
        <v>0</v>
      </c>
      <c r="P246" s="210">
        <f t="shared" ref="P246" si="82">L246*N246</f>
        <v>0</v>
      </c>
      <c r="T246" s="14"/>
    </row>
    <row r="247" spans="1:20" s="13" customFormat="1" ht="41.25" customHeight="1">
      <c r="A247" s="19">
        <v>9783193110602</v>
      </c>
      <c r="B247" s="200"/>
      <c r="C247" s="467"/>
      <c r="D247" s="92" t="s">
        <v>431</v>
      </c>
      <c r="E247" s="73" t="s">
        <v>321</v>
      </c>
      <c r="F247" s="203" t="s">
        <v>8</v>
      </c>
      <c r="G247" s="22">
        <v>0.47599999999999998</v>
      </c>
      <c r="H247" s="22">
        <f t="shared" si="73"/>
        <v>0</v>
      </c>
      <c r="I247" s="205" t="s">
        <v>149</v>
      </c>
      <c r="J247" s="23">
        <f t="shared" si="77"/>
        <v>109.52380952380952</v>
      </c>
      <c r="K247" s="412" t="s">
        <v>108</v>
      </c>
      <c r="L247" s="40">
        <v>115</v>
      </c>
      <c r="M247" s="25">
        <f t="shared" ref="M247" si="83">IF(M$14&lt;&gt;"",0%,IF(M$12&lt;&gt;"",0%,IF(M$10&lt;&gt;"",IF(N$19&lt;&gt;"",16%,13%),0%)))</f>
        <v>0</v>
      </c>
      <c r="N247" s="26"/>
      <c r="O247" s="44">
        <f t="shared" ref="O247" si="84">L247*M247*N247</f>
        <v>0</v>
      </c>
      <c r="P247" s="28">
        <f t="shared" ref="P247" si="85">L247*N247</f>
        <v>0</v>
      </c>
      <c r="R247" s="14"/>
    </row>
    <row r="248" spans="1:20" s="13" customFormat="1">
      <c r="A248" s="386"/>
      <c r="B248" s="299"/>
      <c r="C248" s="300"/>
      <c r="D248" s="486" t="s">
        <v>141</v>
      </c>
      <c r="E248" s="486"/>
      <c r="F248" s="383"/>
      <c r="G248" s="384"/>
      <c r="H248" s="384"/>
      <c r="I248" s="383"/>
      <c r="J248" s="330"/>
      <c r="K248" s="420"/>
      <c r="L248" s="383"/>
      <c r="M248" s="305"/>
      <c r="N248" s="461"/>
      <c r="O248" s="387"/>
      <c r="P248" s="308"/>
      <c r="S248" s="14"/>
    </row>
    <row r="249" spans="1:20" s="13" customFormat="1" ht="20.399999999999999">
      <c r="A249" s="19">
        <v>9783194011908</v>
      </c>
      <c r="B249" s="39"/>
      <c r="C249" s="39"/>
      <c r="D249" s="37" t="s">
        <v>142</v>
      </c>
      <c r="E249" s="21" t="s">
        <v>143</v>
      </c>
      <c r="F249" s="21" t="s">
        <v>278</v>
      </c>
      <c r="G249" s="22">
        <v>0.374</v>
      </c>
      <c r="H249" s="22">
        <f>G249*N249</f>
        <v>0</v>
      </c>
      <c r="I249" s="77" t="s">
        <v>144</v>
      </c>
      <c r="J249" s="23">
        <f>L249/1.05</f>
        <v>128.57142857142856</v>
      </c>
      <c r="K249" s="423"/>
      <c r="L249" s="23">
        <v>135</v>
      </c>
      <c r="M249" s="25">
        <f>IF(M$14&lt;&gt;"",15%,IF(M$12&lt;&gt;"",15%,IF(M$10&lt;&gt;"",IF(N$19&lt;&gt;"",18%,15%),0%)))</f>
        <v>0.15</v>
      </c>
      <c r="N249" s="26"/>
      <c r="O249" s="27">
        <f t="shared" si="78"/>
        <v>0</v>
      </c>
      <c r="P249" s="28">
        <f t="shared" si="79"/>
        <v>0</v>
      </c>
      <c r="S249" s="14"/>
    </row>
    <row r="250" spans="1:20" s="13" customFormat="1" ht="20.399999999999999">
      <c r="A250" s="19">
        <v>9783195011907</v>
      </c>
      <c r="B250" s="39"/>
      <c r="C250" s="39"/>
      <c r="D250" s="37" t="s">
        <v>145</v>
      </c>
      <c r="E250" s="21" t="s">
        <v>143</v>
      </c>
      <c r="F250" s="21" t="s">
        <v>278</v>
      </c>
      <c r="G250" s="22">
        <v>0.374</v>
      </c>
      <c r="H250" s="22">
        <f>G250*N250</f>
        <v>0</v>
      </c>
      <c r="I250" s="77" t="s">
        <v>144</v>
      </c>
      <c r="J250" s="23">
        <f>L250/1.05</f>
        <v>128.57142857142856</v>
      </c>
      <c r="K250" s="423"/>
      <c r="L250" s="23">
        <v>135</v>
      </c>
      <c r="M250" s="25">
        <f>IF(M$14&lt;&gt;"",15%,IF(M$12&lt;&gt;"",15%,IF(M$10&lt;&gt;"",IF(N$19&lt;&gt;"",18%,15%),0%)))</f>
        <v>0.15</v>
      </c>
      <c r="N250" s="26"/>
      <c r="O250" s="27">
        <f t="shared" si="78"/>
        <v>0</v>
      </c>
      <c r="P250" s="28">
        <f t="shared" si="79"/>
        <v>0</v>
      </c>
      <c r="S250" s="14"/>
    </row>
    <row r="251" spans="1:20" s="13" customFormat="1" ht="20.399999999999999">
      <c r="A251" s="19">
        <v>9789533037455</v>
      </c>
      <c r="B251" s="39">
        <v>1343</v>
      </c>
      <c r="C251" s="39">
        <v>658</v>
      </c>
      <c r="D251" s="21" t="s">
        <v>279</v>
      </c>
      <c r="E251" s="21" t="s">
        <v>19</v>
      </c>
      <c r="F251" s="21" t="s">
        <v>5</v>
      </c>
      <c r="G251" s="22">
        <v>0.52</v>
      </c>
      <c r="H251" s="22">
        <f>G251*N251</f>
        <v>0</v>
      </c>
      <c r="I251" s="77" t="s">
        <v>20</v>
      </c>
      <c r="J251" s="23">
        <f>L251/1.05</f>
        <v>120</v>
      </c>
      <c r="K251" s="423"/>
      <c r="L251" s="23">
        <v>126</v>
      </c>
      <c r="M251" s="25">
        <f>IF(M$14&lt;&gt;"",0%,IF(M$12&lt;&gt;"",0%,IF(M$10&lt;&gt;"",IF(N$19&lt;&gt;"",16%,13%),0%)))</f>
        <v>0</v>
      </c>
      <c r="N251" s="26"/>
      <c r="O251" s="27">
        <f t="shared" si="78"/>
        <v>0</v>
      </c>
      <c r="P251" s="28">
        <f t="shared" si="79"/>
        <v>0</v>
      </c>
      <c r="S251" s="14"/>
    </row>
    <row r="252" spans="1:20" s="13" customFormat="1">
      <c r="A252" s="298"/>
      <c r="B252" s="299"/>
      <c r="C252" s="300"/>
      <c r="D252" s="486" t="s">
        <v>150</v>
      </c>
      <c r="E252" s="486"/>
      <c r="F252" s="383"/>
      <c r="G252" s="384"/>
      <c r="H252" s="384"/>
      <c r="I252" s="383"/>
      <c r="J252" s="330"/>
      <c r="K252" s="420"/>
      <c r="L252" s="383"/>
      <c r="M252" s="305"/>
      <c r="N252" s="461"/>
      <c r="O252" s="331"/>
      <c r="P252" s="308"/>
      <c r="S252" s="14"/>
    </row>
    <row r="253" spans="1:20" s="13" customFormat="1" ht="20.399999999999999">
      <c r="A253" s="19">
        <v>9781447923879</v>
      </c>
      <c r="B253" s="39"/>
      <c r="C253" s="39"/>
      <c r="D253" s="37" t="s">
        <v>280</v>
      </c>
      <c r="E253" s="21" t="s">
        <v>281</v>
      </c>
      <c r="F253" s="21" t="s">
        <v>5</v>
      </c>
      <c r="G253" s="22">
        <v>0.37</v>
      </c>
      <c r="H253" s="22">
        <f t="shared" ref="H253:H256" si="86">G253*N253</f>
        <v>0</v>
      </c>
      <c r="I253" s="77" t="s">
        <v>20</v>
      </c>
      <c r="J253" s="23">
        <f t="shared" ref="J253:J256" si="87">L253/1.05</f>
        <v>204.76190476190476</v>
      </c>
      <c r="K253" s="412"/>
      <c r="L253" s="23">
        <v>215</v>
      </c>
      <c r="M253" s="25">
        <f>IF(M$14&lt;&gt;"",15%,IF(M$12&lt;&gt;"",15%,IF(M$10&lt;&gt;"",IF(N$19&lt;&gt;"",18%,15%),0%)))</f>
        <v>0.15</v>
      </c>
      <c r="N253" s="26"/>
      <c r="O253" s="27">
        <f t="shared" si="78"/>
        <v>0</v>
      </c>
      <c r="P253" s="28">
        <f t="shared" si="79"/>
        <v>0</v>
      </c>
      <c r="S253" s="14"/>
    </row>
    <row r="254" spans="1:20" s="13" customFormat="1" ht="20.399999999999999">
      <c r="A254" s="19">
        <v>9781447923893</v>
      </c>
      <c r="B254" s="39"/>
      <c r="C254" s="39"/>
      <c r="D254" s="37" t="s">
        <v>282</v>
      </c>
      <c r="E254" s="21" t="s">
        <v>281</v>
      </c>
      <c r="F254" s="21" t="s">
        <v>8</v>
      </c>
      <c r="G254" s="22">
        <v>0.21</v>
      </c>
      <c r="H254" s="22">
        <f t="shared" si="86"/>
        <v>0</v>
      </c>
      <c r="I254" s="77" t="s">
        <v>20</v>
      </c>
      <c r="J254" s="23">
        <f t="shared" si="87"/>
        <v>138.0952380952381</v>
      </c>
      <c r="K254" s="412"/>
      <c r="L254" s="23">
        <v>145</v>
      </c>
      <c r="M254" s="25">
        <f t="shared" ref="M254:M260" si="88">IF(M$14&lt;&gt;"",15%,IF(M$12&lt;&gt;"",15%,IF(M$10&lt;&gt;"",IF(N$19&lt;&gt;"",18%,15%),0%)))</f>
        <v>0.15</v>
      </c>
      <c r="N254" s="26"/>
      <c r="O254" s="27">
        <f t="shared" si="78"/>
        <v>0</v>
      </c>
      <c r="P254" s="28">
        <f t="shared" si="79"/>
        <v>0</v>
      </c>
      <c r="S254" s="14"/>
    </row>
    <row r="255" spans="1:20" s="13" customFormat="1" ht="20.399999999999999">
      <c r="A255" s="19">
        <v>9781447923831</v>
      </c>
      <c r="B255" s="39"/>
      <c r="C255" s="39"/>
      <c r="D255" s="37" t="s">
        <v>283</v>
      </c>
      <c r="E255" s="21" t="s">
        <v>151</v>
      </c>
      <c r="F255" s="21" t="s">
        <v>5</v>
      </c>
      <c r="G255" s="22">
        <v>0.37</v>
      </c>
      <c r="H255" s="22">
        <f t="shared" si="86"/>
        <v>0</v>
      </c>
      <c r="I255" s="77" t="s">
        <v>152</v>
      </c>
      <c r="J255" s="23">
        <f t="shared" si="87"/>
        <v>204.76190476190476</v>
      </c>
      <c r="K255" s="412"/>
      <c r="L255" s="23">
        <v>215</v>
      </c>
      <c r="M255" s="25">
        <f t="shared" si="88"/>
        <v>0.15</v>
      </c>
      <c r="N255" s="26"/>
      <c r="O255" s="27">
        <f t="shared" si="78"/>
        <v>0</v>
      </c>
      <c r="P255" s="28">
        <f t="shared" si="79"/>
        <v>0</v>
      </c>
      <c r="S255" s="14"/>
    </row>
    <row r="256" spans="1:20" s="13" customFormat="1" ht="20.399999999999999">
      <c r="A256" s="19">
        <v>9781447923855</v>
      </c>
      <c r="B256" s="39"/>
      <c r="C256" s="39"/>
      <c r="D256" s="37" t="s">
        <v>284</v>
      </c>
      <c r="E256" s="21" t="s">
        <v>153</v>
      </c>
      <c r="F256" s="21" t="s">
        <v>8</v>
      </c>
      <c r="G256" s="22">
        <v>0.21</v>
      </c>
      <c r="H256" s="22">
        <f t="shared" si="86"/>
        <v>0</v>
      </c>
      <c r="I256" s="77" t="s">
        <v>152</v>
      </c>
      <c r="J256" s="23">
        <f t="shared" si="87"/>
        <v>138.0952380952381</v>
      </c>
      <c r="K256" s="412"/>
      <c r="L256" s="23">
        <v>145</v>
      </c>
      <c r="M256" s="25">
        <f t="shared" si="88"/>
        <v>0.15</v>
      </c>
      <c r="N256" s="26"/>
      <c r="O256" s="27">
        <f t="shared" si="78"/>
        <v>0</v>
      </c>
      <c r="P256" s="28">
        <f t="shared" si="79"/>
        <v>0</v>
      </c>
      <c r="S256" s="14"/>
    </row>
    <row r="257" spans="1:19" s="13" customFormat="1" ht="20.399999999999999">
      <c r="A257" s="19">
        <v>9781447923916</v>
      </c>
      <c r="B257" s="39"/>
      <c r="C257" s="39"/>
      <c r="D257" s="37" t="s">
        <v>285</v>
      </c>
      <c r="E257" s="21" t="s">
        <v>151</v>
      </c>
      <c r="F257" s="21" t="s">
        <v>5</v>
      </c>
      <c r="G257" s="22">
        <v>0.37</v>
      </c>
      <c r="H257" s="22">
        <f>G257*N257</f>
        <v>0</v>
      </c>
      <c r="I257" s="77" t="s">
        <v>90</v>
      </c>
      <c r="J257" s="23">
        <f>L257/1.05</f>
        <v>204.76190476190476</v>
      </c>
      <c r="K257" s="412"/>
      <c r="L257" s="23">
        <v>215</v>
      </c>
      <c r="M257" s="25">
        <f t="shared" si="88"/>
        <v>0.15</v>
      </c>
      <c r="N257" s="26"/>
      <c r="O257" s="27">
        <f t="shared" si="78"/>
        <v>0</v>
      </c>
      <c r="P257" s="28">
        <f t="shared" si="79"/>
        <v>0</v>
      </c>
      <c r="S257" s="14"/>
    </row>
    <row r="258" spans="1:19" s="13" customFormat="1" ht="20.399999999999999">
      <c r="A258" s="19">
        <v>9781447923930</v>
      </c>
      <c r="B258" s="39"/>
      <c r="C258" s="39"/>
      <c r="D258" s="37" t="s">
        <v>286</v>
      </c>
      <c r="E258" s="21" t="s">
        <v>154</v>
      </c>
      <c r="F258" s="21" t="s">
        <v>8</v>
      </c>
      <c r="G258" s="22">
        <v>0.19</v>
      </c>
      <c r="H258" s="22">
        <f>G258*N258</f>
        <v>0</v>
      </c>
      <c r="I258" s="77" t="s">
        <v>90</v>
      </c>
      <c r="J258" s="23">
        <f>L258/1.05</f>
        <v>138.0952380952381</v>
      </c>
      <c r="K258" s="412"/>
      <c r="L258" s="23">
        <v>145</v>
      </c>
      <c r="M258" s="25">
        <f t="shared" si="88"/>
        <v>0.15</v>
      </c>
      <c r="N258" s="26"/>
      <c r="O258" s="27">
        <f t="shared" si="78"/>
        <v>0</v>
      </c>
      <c r="P258" s="28">
        <f t="shared" si="79"/>
        <v>0</v>
      </c>
      <c r="S258" s="14"/>
    </row>
    <row r="259" spans="1:19" s="13" customFormat="1" ht="40.799999999999997">
      <c r="A259" s="19">
        <v>9783191014247</v>
      </c>
      <c r="B259" s="39"/>
      <c r="C259" s="39"/>
      <c r="D259" s="37" t="s">
        <v>155</v>
      </c>
      <c r="E259" s="21" t="s">
        <v>156</v>
      </c>
      <c r="F259" s="21" t="s">
        <v>157</v>
      </c>
      <c r="G259" s="22">
        <v>0.25900000000000001</v>
      </c>
      <c r="H259" s="22">
        <f t="shared" ref="H259:H270" si="89">G259*N259</f>
        <v>0</v>
      </c>
      <c r="I259" s="77" t="s">
        <v>88</v>
      </c>
      <c r="J259" s="23">
        <f t="shared" ref="J259:J260" si="90">L259/1.05</f>
        <v>119.04761904761904</v>
      </c>
      <c r="K259" s="412"/>
      <c r="L259" s="23">
        <v>125</v>
      </c>
      <c r="M259" s="25">
        <f t="shared" si="88"/>
        <v>0.15</v>
      </c>
      <c r="N259" s="26"/>
      <c r="O259" s="27">
        <f>L259*M259*N259</f>
        <v>0</v>
      </c>
      <c r="P259" s="28">
        <f>L259*N259</f>
        <v>0</v>
      </c>
      <c r="S259" s="14"/>
    </row>
    <row r="260" spans="1:19" s="13" customFormat="1" ht="40.799999999999997">
      <c r="A260" s="19">
        <v>9783191414245</v>
      </c>
      <c r="B260" s="39"/>
      <c r="C260" s="39"/>
      <c r="D260" s="37" t="s">
        <v>158</v>
      </c>
      <c r="E260" s="21" t="s">
        <v>156</v>
      </c>
      <c r="F260" s="21" t="s">
        <v>157</v>
      </c>
      <c r="G260" s="22">
        <v>0.245</v>
      </c>
      <c r="H260" s="22">
        <f t="shared" si="89"/>
        <v>0</v>
      </c>
      <c r="I260" s="77" t="s">
        <v>159</v>
      </c>
      <c r="J260" s="23">
        <f t="shared" si="90"/>
        <v>119.04761904761904</v>
      </c>
      <c r="K260" s="412"/>
      <c r="L260" s="23">
        <v>125</v>
      </c>
      <c r="M260" s="25">
        <f t="shared" si="88"/>
        <v>0.15</v>
      </c>
      <c r="N260" s="26"/>
      <c r="O260" s="27">
        <f>L260*M260*N260</f>
        <v>0</v>
      </c>
      <c r="P260" s="28">
        <f>L260*N260</f>
        <v>0</v>
      </c>
      <c r="S260" s="14"/>
    </row>
    <row r="261" spans="1:19" s="13" customFormat="1">
      <c r="A261" s="298"/>
      <c r="B261" s="299"/>
      <c r="C261" s="300"/>
      <c r="D261" s="486" t="s">
        <v>146</v>
      </c>
      <c r="E261" s="486"/>
      <c r="F261" s="383"/>
      <c r="G261" s="384"/>
      <c r="H261" s="384"/>
      <c r="I261" s="383"/>
      <c r="J261" s="330"/>
      <c r="K261" s="420"/>
      <c r="L261" s="383"/>
      <c r="M261" s="385"/>
      <c r="N261" s="462"/>
      <c r="O261" s="388"/>
      <c r="P261" s="352"/>
      <c r="S261" s="14"/>
    </row>
    <row r="262" spans="1:19" s="13" customFormat="1" ht="30.6">
      <c r="A262" s="19">
        <v>9781292233543</v>
      </c>
      <c r="B262" s="39"/>
      <c r="C262" s="39"/>
      <c r="D262" s="37" t="s">
        <v>287</v>
      </c>
      <c r="E262" s="21" t="s">
        <v>288</v>
      </c>
      <c r="F262" s="21" t="s">
        <v>5</v>
      </c>
      <c r="G262" s="22">
        <v>0.42</v>
      </c>
      <c r="H262" s="22">
        <f t="shared" si="89"/>
        <v>0</v>
      </c>
      <c r="I262" s="77" t="s">
        <v>88</v>
      </c>
      <c r="J262" s="23">
        <f>L262/1.05</f>
        <v>209.52380952380952</v>
      </c>
      <c r="K262" s="412"/>
      <c r="L262" s="23">
        <v>220</v>
      </c>
      <c r="M262" s="25">
        <f>IF(M$14&lt;&gt;"",15%,IF(M$12&lt;&gt;"",15%,IF(M$10&lt;&gt;"",IF(N$19&lt;&gt;"",18%,15%),0%)))</f>
        <v>0.15</v>
      </c>
      <c r="N262" s="26"/>
      <c r="O262" s="27">
        <f t="shared" si="78"/>
        <v>0</v>
      </c>
      <c r="P262" s="28">
        <f t="shared" si="79"/>
        <v>0</v>
      </c>
      <c r="S262" s="14"/>
    </row>
    <row r="263" spans="1:19" s="13" customFormat="1" ht="20.399999999999999">
      <c r="A263" s="19">
        <v>9781292191119</v>
      </c>
      <c r="B263" s="39"/>
      <c r="C263" s="39"/>
      <c r="D263" s="37" t="s">
        <v>289</v>
      </c>
      <c r="E263" s="21" t="s">
        <v>458</v>
      </c>
      <c r="F263" s="21" t="s">
        <v>8</v>
      </c>
      <c r="G263" s="22">
        <v>0.19</v>
      </c>
      <c r="H263" s="22">
        <f t="shared" si="89"/>
        <v>0</v>
      </c>
      <c r="I263" s="77" t="s">
        <v>88</v>
      </c>
      <c r="J263" s="23">
        <f t="shared" ref="J263:J270" si="91">L263/1.05</f>
        <v>114.28571428571428</v>
      </c>
      <c r="K263" s="412"/>
      <c r="L263" s="23">
        <v>120</v>
      </c>
      <c r="M263" s="25">
        <f t="shared" ref="M263:M267" si="92">IF(M$14&lt;&gt;"",15%,IF(M$12&lt;&gt;"",15%,IF(M$10&lt;&gt;"",IF(N$19&lt;&gt;"",18%,15%),0%)))</f>
        <v>0.15</v>
      </c>
      <c r="N263" s="26"/>
      <c r="O263" s="27">
        <f t="shared" si="78"/>
        <v>0</v>
      </c>
      <c r="P263" s="28">
        <f t="shared" si="79"/>
        <v>0</v>
      </c>
      <c r="S263" s="14"/>
    </row>
    <row r="264" spans="1:19" s="13" customFormat="1" ht="30.6">
      <c r="A264" s="19">
        <v>9781292233550</v>
      </c>
      <c r="B264" s="39"/>
      <c r="C264" s="39"/>
      <c r="D264" s="37" t="s">
        <v>290</v>
      </c>
      <c r="E264" s="21" t="s">
        <v>147</v>
      </c>
      <c r="F264" s="21" t="s">
        <v>5</v>
      </c>
      <c r="G264" s="22">
        <v>0.42</v>
      </c>
      <c r="H264" s="22">
        <f t="shared" si="89"/>
        <v>0</v>
      </c>
      <c r="I264" s="77" t="s">
        <v>148</v>
      </c>
      <c r="J264" s="23">
        <f t="shared" si="91"/>
        <v>209.52380952380952</v>
      </c>
      <c r="K264" s="412"/>
      <c r="L264" s="23">
        <v>220</v>
      </c>
      <c r="M264" s="25">
        <f t="shared" si="92"/>
        <v>0.15</v>
      </c>
      <c r="N264" s="26"/>
      <c r="O264" s="27">
        <f t="shared" si="78"/>
        <v>0</v>
      </c>
      <c r="P264" s="28">
        <f t="shared" si="79"/>
        <v>0</v>
      </c>
      <c r="S264" s="14"/>
    </row>
    <row r="265" spans="1:19" s="13" customFormat="1" ht="20.399999999999999">
      <c r="A265" s="19">
        <v>9781292191201</v>
      </c>
      <c r="B265" s="39"/>
      <c r="C265" s="39"/>
      <c r="D265" s="37" t="s">
        <v>291</v>
      </c>
      <c r="E265" s="21" t="s">
        <v>459</v>
      </c>
      <c r="F265" s="21" t="s">
        <v>8</v>
      </c>
      <c r="G265" s="22">
        <v>0.19</v>
      </c>
      <c r="H265" s="22">
        <f t="shared" si="89"/>
        <v>0</v>
      </c>
      <c r="I265" s="77" t="s">
        <v>148</v>
      </c>
      <c r="J265" s="23">
        <f t="shared" si="91"/>
        <v>114.28571428571428</v>
      </c>
      <c r="K265" s="412"/>
      <c r="L265" s="23">
        <v>120</v>
      </c>
      <c r="M265" s="25">
        <f t="shared" si="92"/>
        <v>0.15</v>
      </c>
      <c r="N265" s="26"/>
      <c r="O265" s="27">
        <f t="shared" si="78"/>
        <v>0</v>
      </c>
      <c r="P265" s="28">
        <f t="shared" si="79"/>
        <v>0</v>
      </c>
      <c r="S265" s="14"/>
    </row>
    <row r="266" spans="1:19" s="13" customFormat="1" ht="30.6">
      <c r="A266" s="19">
        <v>9781292233567</v>
      </c>
      <c r="B266" s="39"/>
      <c r="C266" s="39"/>
      <c r="D266" s="37" t="s">
        <v>292</v>
      </c>
      <c r="E266" s="21" t="s">
        <v>293</v>
      </c>
      <c r="F266" s="21" t="s">
        <v>5</v>
      </c>
      <c r="G266" s="22">
        <v>0.43</v>
      </c>
      <c r="H266" s="22">
        <f t="shared" si="89"/>
        <v>0</v>
      </c>
      <c r="I266" s="77" t="s">
        <v>149</v>
      </c>
      <c r="J266" s="23">
        <f t="shared" si="91"/>
        <v>209.52380952380952</v>
      </c>
      <c r="K266" s="412"/>
      <c r="L266" s="23">
        <v>220</v>
      </c>
      <c r="M266" s="25">
        <f t="shared" si="92"/>
        <v>0.15</v>
      </c>
      <c r="N266" s="26"/>
      <c r="O266" s="27">
        <f t="shared" si="78"/>
        <v>0</v>
      </c>
      <c r="P266" s="28">
        <f t="shared" si="79"/>
        <v>0</v>
      </c>
      <c r="S266" s="14"/>
    </row>
    <row r="267" spans="1:19" s="13" customFormat="1" ht="20.399999999999999">
      <c r="A267" s="19">
        <v>9781292191294</v>
      </c>
      <c r="B267" s="39"/>
      <c r="C267" s="39"/>
      <c r="D267" s="37" t="s">
        <v>294</v>
      </c>
      <c r="E267" s="21" t="s">
        <v>460</v>
      </c>
      <c r="F267" s="21" t="s">
        <v>8</v>
      </c>
      <c r="G267" s="22">
        <v>0.19</v>
      </c>
      <c r="H267" s="22">
        <f t="shared" si="89"/>
        <v>0</v>
      </c>
      <c r="I267" s="77" t="s">
        <v>149</v>
      </c>
      <c r="J267" s="23">
        <f t="shared" si="91"/>
        <v>114.28571428571428</v>
      </c>
      <c r="K267" s="412"/>
      <c r="L267" s="23">
        <v>120</v>
      </c>
      <c r="M267" s="25">
        <f t="shared" si="92"/>
        <v>0.15</v>
      </c>
      <c r="N267" s="26"/>
      <c r="O267" s="27">
        <f t="shared" si="78"/>
        <v>0</v>
      </c>
      <c r="P267" s="28">
        <f t="shared" si="79"/>
        <v>0</v>
      </c>
      <c r="S267" s="14"/>
    </row>
    <row r="268" spans="1:19" s="13" customFormat="1">
      <c r="A268" s="389"/>
      <c r="B268" s="463"/>
      <c r="C268" s="463"/>
      <c r="D268" s="483" t="s">
        <v>322</v>
      </c>
      <c r="E268" s="487"/>
      <c r="F268" s="463"/>
      <c r="G268" s="463"/>
      <c r="H268" s="463"/>
      <c r="I268" s="463"/>
      <c r="J268" s="390"/>
      <c r="K268" s="428"/>
      <c r="L268" s="439"/>
      <c r="M268" s="390"/>
      <c r="N268" s="441"/>
      <c r="O268" s="390"/>
      <c r="P268" s="391"/>
      <c r="Q268" s="14"/>
    </row>
    <row r="269" spans="1:19" s="63" customFormat="1" ht="42.75" customHeight="1">
      <c r="A269" s="19">
        <v>9783192018602</v>
      </c>
      <c r="B269" s="39"/>
      <c r="C269" s="39"/>
      <c r="D269" s="211" t="s">
        <v>323</v>
      </c>
      <c r="E269" s="21" t="s">
        <v>324</v>
      </c>
      <c r="F269" s="21" t="s">
        <v>325</v>
      </c>
      <c r="G269" s="60">
        <v>0.38200000000000001</v>
      </c>
      <c r="H269" s="60">
        <f t="shared" si="89"/>
        <v>0</v>
      </c>
      <c r="I269" s="39"/>
      <c r="J269" s="39">
        <f t="shared" si="91"/>
        <v>138.0952380952381</v>
      </c>
      <c r="K269" s="427" t="s">
        <v>108</v>
      </c>
      <c r="L269" s="61">
        <v>145</v>
      </c>
      <c r="M269" s="25">
        <f>IF(M$14&lt;&gt;"",15%,IF(M$12&lt;&gt;"",15%,IF(M$10&lt;&gt;"",IF(N$19&lt;&gt;"",18%,15%),0%)))</f>
        <v>0.15</v>
      </c>
      <c r="N269" s="26"/>
      <c r="O269" s="27">
        <f t="shared" ref="O269:O270" si="93">L269*M269*N269</f>
        <v>0</v>
      </c>
      <c r="P269" s="28">
        <f t="shared" ref="P269:P270" si="94">L269*N269</f>
        <v>0</v>
      </c>
      <c r="Q269" s="64"/>
    </row>
    <row r="270" spans="1:19" s="63" customFormat="1" ht="42.75" customHeight="1">
      <c r="A270" s="19">
        <v>9783192018626</v>
      </c>
      <c r="B270" s="39"/>
      <c r="C270" s="39"/>
      <c r="D270" s="37" t="s">
        <v>326</v>
      </c>
      <c r="E270" s="21" t="s">
        <v>324</v>
      </c>
      <c r="F270" s="21" t="s">
        <v>325</v>
      </c>
      <c r="G270" s="22">
        <v>0.39300000000000002</v>
      </c>
      <c r="H270" s="22">
        <f t="shared" si="89"/>
        <v>0</v>
      </c>
      <c r="I270" s="77"/>
      <c r="J270" s="39">
        <f t="shared" si="91"/>
        <v>138.0952380952381</v>
      </c>
      <c r="K270" s="412" t="s">
        <v>108</v>
      </c>
      <c r="L270" s="23">
        <v>145</v>
      </c>
      <c r="M270" s="25">
        <f>IF(M$14&lt;&gt;"",15%,IF(M$12&lt;&gt;"",15%,IF(M$10&lt;&gt;"",IF(N$19&lt;&gt;"",18%,15%),0%)))</f>
        <v>0.15</v>
      </c>
      <c r="N270" s="26"/>
      <c r="O270" s="27">
        <f t="shared" si="93"/>
        <v>0</v>
      </c>
      <c r="P270" s="28">
        <f t="shared" si="94"/>
        <v>0</v>
      </c>
      <c r="Q270" s="64"/>
    </row>
    <row r="271" spans="1:19" s="13" customFormat="1" ht="14.4">
      <c r="A271" s="392"/>
      <c r="B271" s="393"/>
      <c r="C271" s="393"/>
      <c r="D271" s="483" t="s">
        <v>295</v>
      </c>
      <c r="E271" s="483"/>
      <c r="F271" s="394"/>
      <c r="G271" s="395"/>
      <c r="H271" s="395"/>
      <c r="I271" s="394"/>
      <c r="J271" s="330"/>
      <c r="K271" s="420"/>
      <c r="L271" s="394"/>
      <c r="M271" s="394"/>
      <c r="N271" s="306"/>
      <c r="O271" s="396"/>
      <c r="P271" s="308"/>
      <c r="R271" s="14"/>
    </row>
    <row r="272" spans="1:19" s="63" customFormat="1" ht="20.399999999999999">
      <c r="A272" s="19">
        <v>9788376000480</v>
      </c>
      <c r="B272" s="39">
        <v>4918</v>
      </c>
      <c r="C272" s="39">
        <v>3189</v>
      </c>
      <c r="D272" s="59" t="s">
        <v>296</v>
      </c>
      <c r="E272" s="21" t="s">
        <v>73</v>
      </c>
      <c r="F272" s="59" t="s">
        <v>59</v>
      </c>
      <c r="G272" s="60">
        <v>0.48</v>
      </c>
      <c r="H272" s="60">
        <f>G272*N272</f>
        <v>0</v>
      </c>
      <c r="I272" s="39" t="s">
        <v>75</v>
      </c>
      <c r="J272" s="61">
        <v>94.29</v>
      </c>
      <c r="K272" s="429"/>
      <c r="L272" s="61">
        <v>180</v>
      </c>
      <c r="M272" s="25">
        <f>IF(M$14&lt;&gt;"",15%,IF(M$12&lt;&gt;"",15%,IF(M$10&lt;&gt;"",IF(N$19&lt;&gt;"",18%,15%),0%)))</f>
        <v>0.15</v>
      </c>
      <c r="N272" s="26"/>
      <c r="O272" s="62">
        <f>L272*M272*N272</f>
        <v>0</v>
      </c>
      <c r="P272" s="28">
        <f>L272*N272</f>
        <v>0</v>
      </c>
      <c r="R272" s="64"/>
    </row>
    <row r="273" spans="1:18" s="63" customFormat="1" ht="20.399999999999999">
      <c r="A273" s="19">
        <v>9788376000435</v>
      </c>
      <c r="B273" s="39">
        <v>4919</v>
      </c>
      <c r="C273" s="39">
        <v>3189</v>
      </c>
      <c r="D273" s="21" t="s">
        <v>297</v>
      </c>
      <c r="E273" s="21" t="s">
        <v>74</v>
      </c>
      <c r="F273" s="21" t="s">
        <v>59</v>
      </c>
      <c r="G273" s="22">
        <v>0.48</v>
      </c>
      <c r="H273" s="22">
        <f>G273*N273</f>
        <v>0</v>
      </c>
      <c r="I273" s="77" t="s">
        <v>75</v>
      </c>
      <c r="J273" s="23">
        <v>103.81</v>
      </c>
      <c r="K273" s="423"/>
      <c r="L273" s="23">
        <v>180</v>
      </c>
      <c r="M273" s="25">
        <f>IF(M$14&lt;&gt;"",15%,IF(M$12&lt;&gt;"",15%,IF(M$10&lt;&gt;"",IF(N$19&lt;&gt;"",18%,15%),0%)))</f>
        <v>0.15</v>
      </c>
      <c r="N273" s="26"/>
      <c r="O273" s="62">
        <f>L273*M273*N273</f>
        <v>0</v>
      </c>
      <c r="P273" s="28">
        <f>L273*N273</f>
        <v>0</v>
      </c>
      <c r="R273" s="64"/>
    </row>
    <row r="274" spans="1:18" s="168" customFormat="1" ht="13.2">
      <c r="A274" s="6"/>
      <c r="B274" s="212"/>
      <c r="C274" s="212"/>
      <c r="D274" s="213"/>
      <c r="E274" s="213"/>
      <c r="F274" s="213"/>
      <c r="G274" s="214"/>
      <c r="H274" s="214"/>
      <c r="I274" s="215"/>
      <c r="J274" s="216"/>
      <c r="K274" s="430"/>
      <c r="L274" s="216"/>
      <c r="M274" s="217"/>
      <c r="N274" s="218"/>
      <c r="O274" s="219"/>
      <c r="P274" s="220"/>
      <c r="R274" s="169"/>
    </row>
    <row r="275" spans="1:18" s="228" customFormat="1" ht="10.199999999999999">
      <c r="A275" s="7"/>
      <c r="B275" s="221"/>
      <c r="C275" s="222"/>
      <c r="D275" s="223"/>
      <c r="E275" s="223" t="s">
        <v>36</v>
      </c>
      <c r="F275" s="223"/>
      <c r="G275" s="223"/>
      <c r="H275" s="224">
        <f>SUM(H31:H273)</f>
        <v>0</v>
      </c>
      <c r="I275" s="225"/>
      <c r="J275" s="225"/>
      <c r="K275" s="431"/>
      <c r="L275" s="225"/>
      <c r="M275" s="225"/>
      <c r="N275" s="225">
        <f>SUM(N31:N273)</f>
        <v>0</v>
      </c>
      <c r="O275" s="226"/>
      <c r="P275" s="227"/>
      <c r="R275" s="229"/>
    </row>
    <row r="276" spans="1:18" s="228" customFormat="1" ht="10.199999999999999">
      <c r="A276" s="7"/>
      <c r="B276" s="221"/>
      <c r="C276" s="222"/>
      <c r="D276" s="223"/>
      <c r="E276" s="223"/>
      <c r="F276" s="223"/>
      <c r="G276" s="223"/>
      <c r="H276" s="223"/>
      <c r="I276" s="230"/>
      <c r="J276" s="230"/>
      <c r="K276" s="432"/>
      <c r="L276" s="230"/>
      <c r="M276" s="231"/>
      <c r="N276" s="232"/>
      <c r="O276" s="226"/>
      <c r="P276" s="227"/>
      <c r="R276" s="229"/>
    </row>
    <row r="277" spans="1:18" s="228" customFormat="1" ht="10.199999999999999">
      <c r="A277" s="7"/>
      <c r="B277" s="221"/>
      <c r="C277" s="222"/>
      <c r="D277" s="223"/>
      <c r="E277" s="223" t="s">
        <v>32</v>
      </c>
      <c r="F277" s="223"/>
      <c r="G277" s="223"/>
      <c r="H277" s="223"/>
      <c r="I277" s="230"/>
      <c r="J277" s="230"/>
      <c r="K277" s="432"/>
      <c r="L277" s="230"/>
      <c r="M277" s="231"/>
      <c r="N277" s="232" t="s">
        <v>31</v>
      </c>
      <c r="O277" s="226"/>
      <c r="P277" s="233">
        <f>SUM(P31:P273)</f>
        <v>0</v>
      </c>
      <c r="R277" s="229"/>
    </row>
    <row r="278" spans="1:18" s="228" customFormat="1" ht="10.199999999999999">
      <c r="A278" s="7"/>
      <c r="B278" s="221"/>
      <c r="C278" s="222"/>
      <c r="D278" s="223"/>
      <c r="E278" s="223" t="s">
        <v>40</v>
      </c>
      <c r="F278" s="223"/>
      <c r="G278" s="223"/>
      <c r="H278" s="223"/>
      <c r="I278" s="230"/>
      <c r="J278" s="230"/>
      <c r="K278" s="432"/>
      <c r="L278" s="230"/>
      <c r="M278" s="231"/>
      <c r="N278" s="232" t="s">
        <v>31</v>
      </c>
      <c r="O278" s="226"/>
      <c r="P278" s="233">
        <f>SUM(O31:O273)</f>
        <v>0</v>
      </c>
      <c r="R278" s="229"/>
    </row>
    <row r="279" spans="1:18" s="242" customFormat="1" ht="10.199999999999999">
      <c r="A279" s="8"/>
      <c r="B279" s="234"/>
      <c r="C279" s="235"/>
      <c r="D279" s="236"/>
      <c r="E279" s="237" t="s">
        <v>34</v>
      </c>
      <c r="F279" s="236"/>
      <c r="G279" s="236"/>
      <c r="H279" s="236"/>
      <c r="I279" s="159"/>
      <c r="J279" s="159"/>
      <c r="K279" s="433"/>
      <c r="L279" s="159"/>
      <c r="M279" s="238"/>
      <c r="N279" s="239" t="s">
        <v>31</v>
      </c>
      <c r="O279" s="240"/>
      <c r="P279" s="241">
        <f>P277-P278</f>
        <v>0</v>
      </c>
      <c r="R279" s="243"/>
    </row>
    <row r="280" spans="1:18" s="242" customFormat="1" ht="10.8" thickBot="1">
      <c r="A280" s="8"/>
      <c r="B280" s="234"/>
      <c r="C280" s="235"/>
      <c r="D280" s="236"/>
      <c r="E280" s="244" t="s">
        <v>35</v>
      </c>
      <c r="F280" s="245"/>
      <c r="G280" s="245"/>
      <c r="H280" s="245"/>
      <c r="I280" s="246"/>
      <c r="J280" s="246"/>
      <c r="K280" s="434"/>
      <c r="L280" s="246"/>
      <c r="M280" s="247"/>
      <c r="N280" s="248" t="s">
        <v>31</v>
      </c>
      <c r="O280" s="249"/>
      <c r="P280" s="250">
        <f>IF(M12&lt;&gt;"",0,IF(M10&lt;&gt;"",IF(N24&lt;&gt;"",IF(H275&lt;15,45,CEILING(H275/15,1)*45),0),IF(M14&lt;&gt;"",IF(H275&lt;15,45,CEILING(H275/15,1)*45),0)))</f>
        <v>0</v>
      </c>
      <c r="R280" s="243"/>
    </row>
    <row r="281" spans="1:18" s="242" customFormat="1" ht="10.8" thickTop="1">
      <c r="A281" s="8"/>
      <c r="B281" s="234"/>
      <c r="C281" s="235"/>
      <c r="D281" s="236"/>
      <c r="E281" s="237"/>
      <c r="F281" s="236"/>
      <c r="G281" s="236"/>
      <c r="H281" s="236"/>
      <c r="I281" s="159"/>
      <c r="J281" s="159"/>
      <c r="K281" s="433"/>
      <c r="L281" s="159"/>
      <c r="M281" s="238"/>
      <c r="N281" s="239"/>
      <c r="O281" s="240"/>
      <c r="P281" s="241"/>
      <c r="R281" s="243"/>
    </row>
    <row r="282" spans="1:18" s="242" customFormat="1" ht="10.199999999999999">
      <c r="A282" s="8"/>
      <c r="B282" s="234"/>
      <c r="C282" s="235"/>
      <c r="D282" s="236"/>
      <c r="E282" s="237" t="s">
        <v>33</v>
      </c>
      <c r="F282" s="236"/>
      <c r="G282" s="236"/>
      <c r="H282" s="236"/>
      <c r="I282" s="159"/>
      <c r="J282" s="159"/>
      <c r="K282" s="433"/>
      <c r="L282" s="159"/>
      <c r="M282" s="251"/>
      <c r="N282" s="252" t="s">
        <v>31</v>
      </c>
      <c r="O282" s="253"/>
      <c r="P282" s="254">
        <f>P279+P280</f>
        <v>0</v>
      </c>
      <c r="R282" s="243"/>
    </row>
    <row r="283" spans="1:18" hidden="1">
      <c r="A283" s="9"/>
      <c r="B283" s="255"/>
      <c r="C283" s="256"/>
      <c r="D283" s="236"/>
      <c r="E283" s="236"/>
      <c r="F283" s="236"/>
      <c r="G283" s="236"/>
      <c r="H283" s="236"/>
    </row>
    <row r="284" spans="1:18" s="261" customFormat="1" ht="12">
      <c r="A284" s="10" t="s">
        <v>134</v>
      </c>
      <c r="B284" s="258" t="s">
        <v>135</v>
      </c>
      <c r="C284" s="259"/>
      <c r="D284" s="237"/>
      <c r="E284" s="237"/>
      <c r="F284" s="260"/>
      <c r="G284" s="237"/>
      <c r="H284" s="237"/>
      <c r="I284" s="237"/>
      <c r="J284" s="76"/>
      <c r="K284" s="435"/>
      <c r="L284" s="159"/>
      <c r="M284" s="238"/>
      <c r="N284" s="239"/>
      <c r="O284" s="240"/>
      <c r="P284" s="257"/>
      <c r="R284" s="262"/>
    </row>
    <row r="285" spans="1:18" s="261" customFormat="1" ht="12">
      <c r="A285" s="10" t="s">
        <v>136</v>
      </c>
      <c r="B285" s="258" t="s">
        <v>137</v>
      </c>
      <c r="C285" s="259"/>
      <c r="D285" s="237"/>
      <c r="E285" s="237"/>
      <c r="F285" s="260"/>
      <c r="G285" s="237"/>
      <c r="H285" s="237"/>
      <c r="I285" s="237"/>
      <c r="J285" s="76"/>
      <c r="K285" s="435"/>
      <c r="L285" s="159"/>
      <c r="M285" s="238"/>
      <c r="N285" s="239"/>
      <c r="O285" s="240"/>
      <c r="P285" s="257"/>
      <c r="R285" s="262"/>
    </row>
    <row r="286" spans="1:18" s="265" customFormat="1" ht="7.5" customHeight="1">
      <c r="A286" s="11"/>
      <c r="B286" s="263"/>
      <c r="C286" s="264"/>
      <c r="D286" s="159"/>
      <c r="E286" s="159"/>
      <c r="F286" s="159"/>
      <c r="G286" s="159"/>
      <c r="H286" s="159"/>
      <c r="I286" s="159"/>
      <c r="J286" s="159"/>
      <c r="K286" s="433"/>
      <c r="L286" s="159"/>
      <c r="M286" s="238"/>
      <c r="N286" s="239"/>
      <c r="O286" s="240"/>
      <c r="P286" s="257"/>
      <c r="R286" s="266"/>
    </row>
    <row r="287" spans="1:18" s="261" customFormat="1" ht="11.4">
      <c r="A287" s="8" t="s">
        <v>37</v>
      </c>
      <c r="B287" s="443"/>
      <c r="C287" s="444"/>
      <c r="D287" s="443"/>
      <c r="E287" s="443"/>
      <c r="F287" s="443"/>
      <c r="G287" s="443"/>
      <c r="H287" s="443"/>
      <c r="I287" s="443"/>
      <c r="J287" s="443"/>
      <c r="K287" s="445"/>
      <c r="L287" s="443"/>
      <c r="M287" s="444"/>
      <c r="N287" s="446"/>
      <c r="O287" s="447"/>
      <c r="P287" s="448"/>
      <c r="R287" s="262"/>
    </row>
    <row r="288" spans="1:18" s="261" customFormat="1" ht="6.75" customHeight="1">
      <c r="A288" s="440"/>
      <c r="B288" s="443"/>
      <c r="C288" s="444"/>
      <c r="D288" s="443"/>
      <c r="E288" s="443"/>
      <c r="F288" s="443"/>
      <c r="G288" s="443"/>
      <c r="H288" s="443"/>
      <c r="I288" s="443"/>
      <c r="J288" s="443"/>
      <c r="K288" s="445"/>
      <c r="L288" s="443"/>
      <c r="M288" s="444"/>
      <c r="N288" s="446"/>
      <c r="O288" s="447"/>
      <c r="P288" s="448"/>
      <c r="R288" s="262"/>
    </row>
    <row r="289" spans="1:18" s="261" customFormat="1" ht="35.25" customHeight="1">
      <c r="A289" s="499" t="s">
        <v>298</v>
      </c>
      <c r="B289" s="499"/>
      <c r="C289" s="499"/>
      <c r="D289" s="499"/>
      <c r="E289" s="499"/>
      <c r="F289" s="499"/>
      <c r="G289" s="499"/>
      <c r="H289" s="499"/>
      <c r="I289" s="499"/>
      <c r="J289" s="499"/>
      <c r="K289" s="499"/>
      <c r="L289" s="499"/>
      <c r="M289" s="499"/>
      <c r="N289" s="499"/>
      <c r="O289" s="499"/>
      <c r="P289" s="499"/>
      <c r="R289" s="262"/>
    </row>
    <row r="290" spans="1:18" s="261" customFormat="1" ht="18" customHeight="1">
      <c r="A290" s="479" t="s">
        <v>437</v>
      </c>
      <c r="B290" s="480"/>
      <c r="C290" s="480"/>
      <c r="D290" s="480"/>
      <c r="E290" s="480"/>
      <c r="F290" s="480"/>
      <c r="G290" s="480"/>
      <c r="H290" s="480"/>
      <c r="I290" s="480"/>
      <c r="J290" s="480"/>
      <c r="K290" s="480"/>
      <c r="L290" s="480"/>
      <c r="M290" s="480"/>
      <c r="N290" s="480"/>
      <c r="O290" s="480"/>
      <c r="P290" s="480"/>
      <c r="R290" s="262"/>
    </row>
    <row r="291" spans="1:18" s="261" customFormat="1" ht="20.25" customHeight="1">
      <c r="A291" s="8" t="s">
        <v>48</v>
      </c>
      <c r="B291" s="443"/>
      <c r="C291" s="444"/>
      <c r="D291" s="443"/>
      <c r="E291" s="443"/>
      <c r="F291" s="443"/>
      <c r="G291" s="443"/>
      <c r="H291" s="443"/>
      <c r="I291" s="443"/>
      <c r="J291" s="443"/>
      <c r="K291" s="445"/>
      <c r="L291" s="443"/>
      <c r="M291" s="444"/>
      <c r="N291" s="449"/>
      <c r="O291" s="450"/>
      <c r="P291" s="451"/>
      <c r="R291" s="262"/>
    </row>
    <row r="292" spans="1:18" s="261" customFormat="1" ht="17.25" customHeight="1">
      <c r="A292" s="488" t="s">
        <v>299</v>
      </c>
      <c r="B292" s="489"/>
      <c r="C292" s="489"/>
      <c r="D292" s="489"/>
      <c r="E292" s="489"/>
      <c r="F292" s="489"/>
      <c r="G292" s="489"/>
      <c r="H292" s="489"/>
      <c r="I292" s="489"/>
      <c r="J292" s="489"/>
      <c r="K292" s="489"/>
      <c r="L292" s="489"/>
      <c r="M292" s="489"/>
      <c r="N292" s="489"/>
      <c r="O292" s="489"/>
      <c r="P292" s="489"/>
      <c r="R292" s="262"/>
    </row>
    <row r="293" spans="1:18" s="261" customFormat="1" ht="14.25" customHeight="1">
      <c r="A293" s="440" t="s">
        <v>49</v>
      </c>
      <c r="B293" s="443"/>
      <c r="C293" s="444"/>
      <c r="D293" s="443"/>
      <c r="E293" s="443"/>
      <c r="F293" s="443"/>
      <c r="G293" s="443"/>
      <c r="H293" s="443"/>
      <c r="I293" s="443"/>
      <c r="J293" s="443"/>
      <c r="K293" s="445"/>
      <c r="L293" s="443"/>
      <c r="M293" s="444"/>
      <c r="N293" s="449"/>
      <c r="O293" s="450"/>
      <c r="P293" s="451"/>
      <c r="R293" s="262"/>
    </row>
    <row r="294" spans="1:18" s="261" customFormat="1" ht="19.5" customHeight="1">
      <c r="A294" s="488" t="s">
        <v>438</v>
      </c>
      <c r="B294" s="489"/>
      <c r="C294" s="489"/>
      <c r="D294" s="489"/>
      <c r="E294" s="489"/>
      <c r="F294" s="489"/>
      <c r="G294" s="489"/>
      <c r="H294" s="489"/>
      <c r="I294" s="489"/>
      <c r="J294" s="489"/>
      <c r="K294" s="489"/>
      <c r="L294" s="489"/>
      <c r="M294" s="489"/>
      <c r="N294" s="489"/>
      <c r="O294" s="489"/>
      <c r="P294" s="489"/>
      <c r="R294" s="262"/>
    </row>
    <row r="295" spans="1:18" s="261" customFormat="1" ht="22.5" customHeight="1">
      <c r="A295" s="440"/>
      <c r="B295" s="443"/>
      <c r="C295" s="444"/>
      <c r="D295" s="443"/>
      <c r="E295" s="443"/>
      <c r="F295" s="443"/>
      <c r="G295" s="443"/>
      <c r="H295" s="443"/>
      <c r="I295" s="443"/>
      <c r="J295" s="443"/>
      <c r="K295" s="445"/>
      <c r="L295" s="443"/>
      <c r="M295" s="444"/>
      <c r="N295" s="449"/>
      <c r="O295" s="450"/>
      <c r="P295" s="451"/>
      <c r="R295" s="262"/>
    </row>
    <row r="296" spans="1:18" s="261" customFormat="1" ht="29.25" customHeight="1">
      <c r="A296" s="12" t="s">
        <v>41</v>
      </c>
      <c r="B296" s="443"/>
      <c r="C296" s="444"/>
      <c r="D296" s="443"/>
      <c r="E296" s="443"/>
      <c r="F296" s="443"/>
      <c r="G296" s="443"/>
      <c r="H296" s="443"/>
      <c r="I296" s="443"/>
      <c r="J296" s="443"/>
      <c r="K296" s="445"/>
      <c r="L296" s="443"/>
      <c r="M296" s="444"/>
      <c r="N296" s="449"/>
      <c r="O296" s="450"/>
      <c r="P296" s="451"/>
      <c r="R296" s="262"/>
    </row>
    <row r="297" spans="1:18" s="261" customFormat="1" ht="32.25" customHeight="1">
      <c r="A297" s="12" t="s">
        <v>42</v>
      </c>
      <c r="B297" s="452"/>
      <c r="C297" s="453"/>
      <c r="D297" s="452"/>
      <c r="E297" s="452"/>
      <c r="F297" s="452"/>
      <c r="G297" s="452"/>
      <c r="H297" s="452"/>
      <c r="I297" s="452"/>
      <c r="J297" s="454"/>
      <c r="K297" s="455"/>
      <c r="L297" s="454"/>
      <c r="M297" s="456"/>
      <c r="N297" s="457"/>
      <c r="O297" s="458"/>
      <c r="P297" s="459"/>
      <c r="R297" s="262"/>
    </row>
  </sheetData>
  <sheetProtection algorithmName="SHA-512" hashValue="Qwrv6eGfUjI3m3cK03JCrZ/s78Y1at8CwJQ6Sr7JOkKPF1YLbrhEdDKOx1UhBPLv5zAWnUBYkDqCksoeRB9OEQ==" saltValue="nyRty+xUG/F202pG3+BmRw==" spinCount="100000" sheet="1" objects="1" scenarios="1" selectLockedCells="1"/>
  <mergeCells count="30">
    <mergeCell ref="A292:P292"/>
    <mergeCell ref="A294:P294"/>
    <mergeCell ref="C144:C145"/>
    <mergeCell ref="N12:P12"/>
    <mergeCell ref="B8:C8"/>
    <mergeCell ref="E7:J8"/>
    <mergeCell ref="E9:J10"/>
    <mergeCell ref="N10:P10"/>
    <mergeCell ref="E11:J12"/>
    <mergeCell ref="A26:P26"/>
    <mergeCell ref="C102:C103"/>
    <mergeCell ref="C123:C124"/>
    <mergeCell ref="C43:C44"/>
    <mergeCell ref="A289:P289"/>
    <mergeCell ref="E13:J14"/>
    <mergeCell ref="N14:P14"/>
    <mergeCell ref="E15:J16"/>
    <mergeCell ref="N16:P16"/>
    <mergeCell ref="I20:L20"/>
    <mergeCell ref="A290:P290"/>
    <mergeCell ref="C31:C32"/>
    <mergeCell ref="C35:C36"/>
    <mergeCell ref="C39:C40"/>
    <mergeCell ref="C78:C79"/>
    <mergeCell ref="D271:E271"/>
    <mergeCell ref="C152:C153"/>
    <mergeCell ref="D248:E248"/>
    <mergeCell ref="D252:E252"/>
    <mergeCell ref="D261:E261"/>
    <mergeCell ref="D268:E268"/>
  </mergeCells>
  <phoneticPr fontId="2" type="noConversion"/>
  <pageMargins left="0.39370078740157483" right="0.15748031496062992" top="0.86614173228346458" bottom="0.59055118110236227" header="0.31496062992125984" footer="0.31496062992125984"/>
  <pageSetup paperSize="9" scale="83" fitToHeight="0" orientation="portrait" horizontalDpi="300" verticalDpi="300" r:id="rId1"/>
  <headerFooter alignWithMargins="0">
    <oddHeader>&amp;C&amp;"Arial,Podebljano"&amp;20Naklada LJEVAK d.o.o.
&amp;"Arial,Uobičajeno"&amp;11Posjetite naše Internet stranice: www.naklada-ljevak.hr</oddHeader>
    <oddFooter>&amp;L&amp;8Ispunjenu narudžbenicu možete poslati:
1. elektronskom poštom na e-adresu: prodaja@naklada-ljevak.hr ili skole@naklada-ljevak.hr; 2. faxom na 01/3887-961&amp;R&amp;8Str.&amp;P</oddFooter>
  </headerFooter>
  <colBreaks count="1" manualBreakCount="1">
    <brk id="12" max="31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tnPripremiZaIspis">
                <anchor moveWithCells="1" sizeWithCells="1">
                  <from>
                    <xdr:col>0</xdr:col>
                    <xdr:colOff>342900</xdr:colOff>
                    <xdr:row>274</xdr:row>
                    <xdr:rowOff>106680</xdr:rowOff>
                  </from>
                  <to>
                    <xdr:col>3</xdr:col>
                    <xdr:colOff>1737360</xdr:colOff>
                    <xdr:row>281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Send_Email_Current_Workbook">
                <anchor moveWithCells="1" sizeWithCells="1">
                  <from>
                    <xdr:col>3</xdr:col>
                    <xdr:colOff>952500</xdr:colOff>
                    <xdr:row>2</xdr:row>
                    <xdr:rowOff>60960</xdr:rowOff>
                  </from>
                  <to>
                    <xdr:col>5</xdr:col>
                    <xdr:colOff>121920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R42"/>
  <sheetViews>
    <sheetView showGridLines="0" view="pageBreakPreview" topLeftCell="A28" zoomScale="148" zoomScaleNormal="100" zoomScaleSheetLayoutView="148" workbookViewId="0">
      <selection activeCell="E7" sqref="E7:J8"/>
    </sheetView>
  </sheetViews>
  <sheetFormatPr defaultColWidth="9.109375" defaultRowHeight="13.8"/>
  <cols>
    <col min="1" max="1" width="12.6640625" style="11" customWidth="1"/>
    <col min="2" max="2" width="4.33203125" style="263" customWidth="1"/>
    <col min="3" max="3" width="4.33203125" style="264" customWidth="1"/>
    <col min="4" max="4" width="34.109375" style="159" customWidth="1"/>
    <col min="5" max="5" width="22.6640625" style="159" customWidth="1"/>
    <col min="6" max="6" width="10.33203125" style="159" bestFit="1" customWidth="1"/>
    <col min="7" max="7" width="5.44140625" style="159" hidden="1" customWidth="1"/>
    <col min="8" max="8" width="5.33203125" style="159" hidden="1" customWidth="1"/>
    <col min="9" max="9" width="4.33203125" style="159" customWidth="1"/>
    <col min="10" max="10" width="5.109375" style="159" hidden="1" customWidth="1"/>
    <col min="11" max="11" width="2.33203125" style="433" bestFit="1" customWidth="1"/>
    <col min="12" max="12" width="6.33203125" style="159" customWidth="1"/>
    <col min="13" max="13" width="4.5546875" style="238" customWidth="1"/>
    <col min="14" max="14" width="5.44140625" style="239" customWidth="1"/>
    <col min="15" max="15" width="6.44140625" style="240" hidden="1" customWidth="1"/>
    <col min="16" max="16" width="9" style="257" customWidth="1"/>
    <col min="17" max="17" width="9.109375" style="106"/>
    <col min="18" max="18" width="9.109375" style="107"/>
    <col min="19" max="16384" width="9.109375" style="106"/>
  </cols>
  <sheetData>
    <row r="1" spans="1:18">
      <c r="A1" s="1" t="s">
        <v>77</v>
      </c>
      <c r="B1" s="97"/>
      <c r="C1" s="98"/>
      <c r="D1" s="99"/>
      <c r="E1" s="100"/>
      <c r="F1" s="99"/>
      <c r="G1" s="101"/>
      <c r="H1" s="101"/>
      <c r="I1" s="99"/>
      <c r="J1" s="102"/>
      <c r="K1" s="402"/>
      <c r="L1" s="99"/>
      <c r="M1" s="100"/>
      <c r="N1" s="103"/>
      <c r="O1" s="104"/>
      <c r="P1" s="105" t="s">
        <v>103</v>
      </c>
    </row>
    <row r="2" spans="1:18">
      <c r="A2" s="2" t="s">
        <v>51</v>
      </c>
      <c r="B2" s="108"/>
      <c r="C2" s="109"/>
      <c r="D2" s="110"/>
      <c r="E2" s="110"/>
      <c r="F2" s="110"/>
      <c r="G2" s="111"/>
      <c r="H2" s="111"/>
      <c r="I2" s="110"/>
      <c r="J2" s="112"/>
      <c r="K2" s="403"/>
      <c r="L2" s="110"/>
      <c r="M2" s="113"/>
      <c r="N2" s="114"/>
      <c r="O2" s="115"/>
      <c r="P2" s="116" t="s">
        <v>104</v>
      </c>
    </row>
    <row r="3" spans="1:18">
      <c r="A3" s="2" t="s">
        <v>52</v>
      </c>
      <c r="B3" s="108"/>
      <c r="C3" s="109"/>
      <c r="D3" s="110"/>
      <c r="E3" s="110"/>
      <c r="F3" s="110"/>
      <c r="G3" s="111"/>
      <c r="H3" s="111"/>
      <c r="I3" s="110"/>
      <c r="J3" s="112"/>
      <c r="K3" s="403"/>
      <c r="L3" s="110"/>
      <c r="M3" s="113"/>
      <c r="N3" s="114"/>
      <c r="O3" s="115"/>
      <c r="P3" s="116"/>
    </row>
    <row r="4" spans="1:18" s="126" customFormat="1">
      <c r="A4" s="2"/>
      <c r="B4" s="117"/>
      <c r="C4" s="118"/>
      <c r="D4" s="119"/>
      <c r="E4" s="120"/>
      <c r="F4" s="119"/>
      <c r="G4" s="121"/>
      <c r="H4" s="121"/>
      <c r="I4" s="119"/>
      <c r="J4" s="122"/>
      <c r="K4" s="404"/>
      <c r="L4" s="119"/>
      <c r="M4" s="470"/>
      <c r="N4" s="124"/>
      <c r="O4" s="125"/>
      <c r="P4" s="116" t="s">
        <v>21</v>
      </c>
      <c r="R4" s="127"/>
    </row>
    <row r="5" spans="1:18" s="126" customFormat="1">
      <c r="A5" s="2"/>
      <c r="B5" s="117"/>
      <c r="C5" s="118"/>
      <c r="D5" s="119"/>
      <c r="E5" s="120"/>
      <c r="F5" s="119"/>
      <c r="G5" s="121"/>
      <c r="H5" s="121"/>
      <c r="I5" s="119"/>
      <c r="J5" s="122"/>
      <c r="K5" s="404"/>
      <c r="L5" s="119"/>
      <c r="M5" s="470"/>
      <c r="N5" s="124"/>
      <c r="O5" s="125"/>
      <c r="P5" s="116"/>
      <c r="R5" s="127"/>
    </row>
    <row r="6" spans="1:18">
      <c r="A6" s="3"/>
      <c r="B6" s="128"/>
      <c r="C6" s="129"/>
      <c r="D6" s="130"/>
      <c r="E6" s="130"/>
      <c r="F6" s="130"/>
      <c r="G6" s="131"/>
      <c r="H6" s="131"/>
      <c r="I6" s="130"/>
      <c r="J6" s="132"/>
      <c r="K6" s="405"/>
      <c r="L6" s="130"/>
      <c r="M6" s="133"/>
      <c r="N6" s="134"/>
      <c r="O6" s="135"/>
      <c r="P6" s="136"/>
    </row>
    <row r="7" spans="1:18">
      <c r="A7" s="4"/>
      <c r="B7" s="108"/>
      <c r="C7" s="109"/>
      <c r="D7" s="96"/>
      <c r="E7" s="472"/>
      <c r="F7" s="472"/>
      <c r="G7" s="472"/>
      <c r="H7" s="472"/>
      <c r="I7" s="472"/>
      <c r="J7" s="472"/>
      <c r="K7" s="406"/>
      <c r="L7" s="110"/>
      <c r="M7" s="113"/>
      <c r="N7" s="114"/>
      <c r="O7" s="115"/>
      <c r="P7" s="137"/>
    </row>
    <row r="8" spans="1:18" ht="13.2">
      <c r="A8" s="5" t="s">
        <v>46</v>
      </c>
      <c r="B8" s="492"/>
      <c r="C8" s="493"/>
      <c r="D8" s="96" t="s">
        <v>22</v>
      </c>
      <c r="E8" s="473"/>
      <c r="F8" s="473"/>
      <c r="G8" s="473"/>
      <c r="H8" s="473"/>
      <c r="I8" s="473"/>
      <c r="J8" s="473"/>
      <c r="K8" s="406"/>
      <c r="L8" s="110"/>
      <c r="M8" s="138" t="s">
        <v>76</v>
      </c>
      <c r="N8" s="139"/>
      <c r="O8" s="140"/>
      <c r="P8" s="141"/>
    </row>
    <row r="9" spans="1:18">
      <c r="A9" s="4"/>
      <c r="B9" s="108"/>
      <c r="C9" s="109"/>
      <c r="D9" s="96"/>
      <c r="E9" s="472"/>
      <c r="F9" s="472"/>
      <c r="G9" s="472"/>
      <c r="H9" s="472"/>
      <c r="I9" s="472"/>
      <c r="J9" s="472"/>
      <c r="K9" s="406"/>
      <c r="L9" s="110"/>
      <c r="M9" s="142"/>
      <c r="N9" s="143"/>
      <c r="O9" s="144"/>
      <c r="P9" s="145"/>
    </row>
    <row r="10" spans="1:18">
      <c r="A10" s="4"/>
      <c r="B10" s="108"/>
      <c r="C10" s="109"/>
      <c r="D10" s="96" t="s">
        <v>23</v>
      </c>
      <c r="E10" s="473"/>
      <c r="F10" s="473"/>
      <c r="G10" s="473"/>
      <c r="H10" s="473"/>
      <c r="I10" s="473"/>
      <c r="J10" s="473"/>
      <c r="K10" s="406"/>
      <c r="L10" s="110"/>
      <c r="M10" s="442"/>
      <c r="N10" s="494"/>
      <c r="O10" s="494"/>
      <c r="P10" s="495"/>
    </row>
    <row r="11" spans="1:18">
      <c r="A11" s="4"/>
      <c r="B11" s="108"/>
      <c r="C11" s="109"/>
      <c r="D11" s="96"/>
      <c r="E11" s="472"/>
      <c r="F11" s="472"/>
      <c r="G11" s="472"/>
      <c r="H11" s="472"/>
      <c r="I11" s="472"/>
      <c r="J11" s="472"/>
      <c r="K11" s="406"/>
      <c r="L11" s="110"/>
      <c r="M11" s="147"/>
      <c r="N11" s="139"/>
      <c r="O11" s="140"/>
      <c r="P11" s="148"/>
    </row>
    <row r="12" spans="1:18">
      <c r="A12" s="4"/>
      <c r="B12" s="108"/>
      <c r="C12" s="109"/>
      <c r="D12" s="96" t="s">
        <v>50</v>
      </c>
      <c r="E12" s="473"/>
      <c r="F12" s="473"/>
      <c r="G12" s="473"/>
      <c r="H12" s="473"/>
      <c r="I12" s="473"/>
      <c r="J12" s="473"/>
      <c r="K12" s="406"/>
      <c r="L12" s="110"/>
      <c r="M12" s="146" t="s">
        <v>160</v>
      </c>
      <c r="N12" s="490" t="s">
        <v>435</v>
      </c>
      <c r="O12" s="490"/>
      <c r="P12" s="491"/>
    </row>
    <row r="13" spans="1:18">
      <c r="A13" s="4"/>
      <c r="B13" s="108"/>
      <c r="C13" s="109"/>
      <c r="D13" s="96"/>
      <c r="E13" s="472"/>
      <c r="F13" s="472"/>
      <c r="G13" s="472"/>
      <c r="H13" s="472"/>
      <c r="I13" s="472"/>
      <c r="J13" s="472"/>
      <c r="K13" s="406"/>
      <c r="L13" s="110"/>
      <c r="M13" s="113"/>
      <c r="N13" s="149"/>
      <c r="O13" s="150"/>
      <c r="P13" s="151"/>
    </row>
    <row r="14" spans="1:18">
      <c r="A14" s="4"/>
      <c r="B14" s="108"/>
      <c r="C14" s="109"/>
      <c r="D14" s="96" t="s">
        <v>24</v>
      </c>
      <c r="E14" s="473"/>
      <c r="F14" s="473"/>
      <c r="G14" s="473"/>
      <c r="H14" s="473"/>
      <c r="I14" s="473"/>
      <c r="J14" s="473"/>
      <c r="K14" s="406"/>
      <c r="L14" s="110"/>
      <c r="M14" s="152"/>
      <c r="N14" s="500"/>
      <c r="O14" s="500"/>
      <c r="P14" s="501"/>
    </row>
    <row r="15" spans="1:18">
      <c r="A15" s="4"/>
      <c r="B15" s="108"/>
      <c r="C15" s="109"/>
      <c r="D15" s="96"/>
      <c r="E15" s="472"/>
      <c r="F15" s="472"/>
      <c r="G15" s="472"/>
      <c r="H15" s="472"/>
      <c r="I15" s="472"/>
      <c r="J15" s="472"/>
      <c r="K15" s="406"/>
      <c r="L15" s="110"/>
      <c r="M15" s="113"/>
      <c r="N15" s="149"/>
      <c r="O15" s="150"/>
      <c r="P15" s="151"/>
    </row>
    <row r="16" spans="1:18">
      <c r="A16" s="4"/>
      <c r="B16" s="108"/>
      <c r="C16" s="109"/>
      <c r="D16" s="96" t="s">
        <v>25</v>
      </c>
      <c r="E16" s="473"/>
      <c r="F16" s="473"/>
      <c r="G16" s="473"/>
      <c r="H16" s="473"/>
      <c r="I16" s="473"/>
      <c r="J16" s="473"/>
      <c r="K16" s="406"/>
      <c r="L16" s="110"/>
      <c r="M16" s="142" t="s">
        <v>26</v>
      </c>
      <c r="N16" s="474">
        <f ca="1">NOW()</f>
        <v>44384.592024768521</v>
      </c>
      <c r="O16" s="474"/>
      <c r="P16" s="475"/>
    </row>
    <row r="17" spans="1:18">
      <c r="A17" s="4"/>
      <c r="B17" s="108"/>
      <c r="C17" s="109"/>
      <c r="D17" s="96"/>
      <c r="E17" s="153"/>
      <c r="F17" s="110"/>
      <c r="G17" s="111"/>
      <c r="H17" s="111"/>
      <c r="I17" s="110"/>
      <c r="J17" s="112"/>
      <c r="K17" s="403"/>
      <c r="L17" s="110"/>
      <c r="M17" s="142"/>
      <c r="N17" s="143"/>
      <c r="O17" s="144"/>
      <c r="P17" s="145"/>
    </row>
    <row r="18" spans="1:18">
      <c r="A18" s="4"/>
      <c r="B18" s="108"/>
      <c r="C18" s="109"/>
      <c r="D18" s="96"/>
      <c r="E18" s="153"/>
      <c r="F18" s="110"/>
      <c r="G18" s="111"/>
      <c r="H18" s="111"/>
      <c r="I18" s="110"/>
      <c r="J18" s="112"/>
      <c r="K18" s="403"/>
      <c r="L18" s="110"/>
      <c r="M18" s="142"/>
      <c r="N18" s="143"/>
      <c r="O18" s="144"/>
      <c r="P18" s="145"/>
    </row>
    <row r="19" spans="1:18">
      <c r="A19" s="4"/>
      <c r="B19" s="108"/>
      <c r="C19" s="109"/>
      <c r="D19" s="96" t="s">
        <v>43</v>
      </c>
      <c r="E19" s="154" t="s">
        <v>47</v>
      </c>
      <c r="F19" s="155"/>
      <c r="G19" s="156"/>
      <c r="H19" s="156"/>
      <c r="I19" s="119"/>
      <c r="J19" s="112"/>
      <c r="K19" s="403"/>
      <c r="L19" s="110"/>
      <c r="M19" s="113"/>
      <c r="N19" s="157"/>
      <c r="O19" s="158"/>
      <c r="P19" s="145"/>
    </row>
    <row r="20" spans="1:18">
      <c r="A20" s="4"/>
      <c r="B20" s="108"/>
      <c r="C20" s="109"/>
      <c r="D20" s="153"/>
      <c r="E20" s="154" t="s">
        <v>78</v>
      </c>
      <c r="F20" s="119"/>
      <c r="G20" s="121"/>
      <c r="H20" s="121"/>
      <c r="I20" s="476"/>
      <c r="J20" s="477"/>
      <c r="K20" s="477"/>
      <c r="L20" s="478"/>
      <c r="M20" s="113"/>
      <c r="N20" s="157"/>
      <c r="O20" s="158"/>
      <c r="P20" s="145"/>
    </row>
    <row r="21" spans="1:18">
      <c r="A21" s="4"/>
      <c r="B21" s="108"/>
      <c r="C21" s="109"/>
      <c r="D21" s="96"/>
      <c r="F21" s="155"/>
      <c r="G21" s="156"/>
      <c r="H21" s="156"/>
      <c r="I21" s="119"/>
      <c r="J21" s="112"/>
      <c r="K21" s="403"/>
      <c r="L21" s="110"/>
      <c r="M21" s="113"/>
      <c r="N21" s="160"/>
      <c r="O21" s="158"/>
      <c r="P21" s="145"/>
    </row>
    <row r="22" spans="1:18">
      <c r="A22" s="4"/>
      <c r="B22" s="108"/>
      <c r="C22" s="109"/>
      <c r="D22" s="96"/>
      <c r="E22" s="161"/>
      <c r="F22" s="110"/>
      <c r="G22" s="111"/>
      <c r="H22" s="111"/>
      <c r="I22" s="110"/>
      <c r="J22" s="112"/>
      <c r="K22" s="403"/>
      <c r="L22" s="110"/>
      <c r="M22" s="113"/>
      <c r="N22" s="162"/>
      <c r="O22" s="158"/>
      <c r="P22" s="145"/>
    </row>
    <row r="23" spans="1:18">
      <c r="A23" s="4"/>
      <c r="B23" s="108"/>
      <c r="C23" s="109"/>
      <c r="D23" s="96" t="s">
        <v>44</v>
      </c>
      <c r="E23" s="154" t="s">
        <v>45</v>
      </c>
      <c r="F23" s="155"/>
      <c r="G23" s="156"/>
      <c r="H23" s="156"/>
      <c r="I23" s="119"/>
      <c r="J23" s="112"/>
      <c r="K23" s="403"/>
      <c r="L23" s="110"/>
      <c r="M23" s="113"/>
      <c r="N23" s="163"/>
      <c r="O23" s="158"/>
      <c r="P23" s="145"/>
    </row>
    <row r="24" spans="1:18">
      <c r="A24" s="4"/>
      <c r="B24" s="108"/>
      <c r="C24" s="109"/>
      <c r="D24" s="153"/>
      <c r="E24" s="154" t="s">
        <v>436</v>
      </c>
      <c r="F24" s="119"/>
      <c r="G24" s="121"/>
      <c r="H24" s="121"/>
      <c r="I24" s="119"/>
      <c r="J24" s="112"/>
      <c r="K24" s="403"/>
      <c r="L24" s="110"/>
      <c r="M24" s="113"/>
      <c r="N24" s="163"/>
      <c r="O24" s="158"/>
      <c r="P24" s="145"/>
    </row>
    <row r="25" spans="1:18">
      <c r="A25" s="3"/>
      <c r="B25" s="128"/>
      <c r="C25" s="129"/>
      <c r="D25" s="130"/>
      <c r="E25" s="130"/>
      <c r="F25" s="130"/>
      <c r="G25" s="131"/>
      <c r="H25" s="131"/>
      <c r="I25" s="130"/>
      <c r="J25" s="132"/>
      <c r="K25" s="405"/>
      <c r="L25" s="130"/>
      <c r="M25" s="164"/>
      <c r="N25" s="165"/>
      <c r="O25" s="166"/>
      <c r="P25" s="167"/>
    </row>
    <row r="26" spans="1:18" s="168" customFormat="1" ht="20.399999999999999">
      <c r="A26" s="496" t="s">
        <v>461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8"/>
      <c r="R26" s="169"/>
    </row>
    <row r="27" spans="1:18" s="63" customFormat="1" ht="20.399999999999999">
      <c r="A27" s="19">
        <v>9788376000480</v>
      </c>
      <c r="B27" s="39">
        <v>4918</v>
      </c>
      <c r="C27" s="39">
        <v>3189</v>
      </c>
      <c r="D27" s="59" t="s">
        <v>296</v>
      </c>
      <c r="E27" s="21" t="s">
        <v>73</v>
      </c>
      <c r="F27" s="59" t="s">
        <v>59</v>
      </c>
      <c r="G27" s="60">
        <v>0.48</v>
      </c>
      <c r="H27" s="60">
        <f>G27*N27</f>
        <v>0.48</v>
      </c>
      <c r="I27" s="39" t="s">
        <v>75</v>
      </c>
      <c r="J27" s="61">
        <v>94.29</v>
      </c>
      <c r="K27" s="429"/>
      <c r="L27" s="61">
        <v>180</v>
      </c>
      <c r="M27" s="25">
        <f>IF(M$14&lt;&gt;"",15%,IF(M$12&lt;&gt;"",15%,IF(M$10&lt;&gt;"",IF(N$19&lt;&gt;"",18%,15%),0%)))</f>
        <v>0.15</v>
      </c>
      <c r="N27" s="26">
        <v>1</v>
      </c>
      <c r="O27" s="62">
        <f>L27*M27*N27</f>
        <v>27</v>
      </c>
      <c r="P27" s="28">
        <f>L27*N27</f>
        <v>180</v>
      </c>
      <c r="R27" s="64"/>
    </row>
    <row r="28" spans="1:18" s="63" customFormat="1" ht="20.399999999999999">
      <c r="A28" s="19">
        <v>9788376000435</v>
      </c>
      <c r="B28" s="39">
        <v>4919</v>
      </c>
      <c r="C28" s="39">
        <v>3189</v>
      </c>
      <c r="D28" s="21" t="s">
        <v>297</v>
      </c>
      <c r="E28" s="21" t="s">
        <v>74</v>
      </c>
      <c r="F28" s="21" t="s">
        <v>59</v>
      </c>
      <c r="G28" s="22">
        <v>0.48</v>
      </c>
      <c r="H28" s="22">
        <f>G28*N28</f>
        <v>0.48</v>
      </c>
      <c r="I28" s="77" t="s">
        <v>75</v>
      </c>
      <c r="J28" s="23">
        <v>103.81</v>
      </c>
      <c r="K28" s="423"/>
      <c r="L28" s="23">
        <v>180</v>
      </c>
      <c r="M28" s="25">
        <f>IF(M$14&lt;&gt;"",15%,IF(M$12&lt;&gt;"",15%,IF(M$10&lt;&gt;"",IF(N$19&lt;&gt;"",18%,15%),0%)))</f>
        <v>0.15</v>
      </c>
      <c r="N28" s="26">
        <v>1</v>
      </c>
      <c r="O28" s="62">
        <f>L28*M28*N28</f>
        <v>27</v>
      </c>
      <c r="P28" s="28">
        <f>L28*N28</f>
        <v>180</v>
      </c>
      <c r="R28" s="64"/>
    </row>
    <row r="29" spans="1:18" s="228" customFormat="1" ht="10.199999999999999">
      <c r="A29" s="7"/>
      <c r="B29" s="221"/>
      <c r="C29" s="222"/>
      <c r="D29" s="223"/>
      <c r="E29" s="223" t="s">
        <v>36</v>
      </c>
      <c r="F29" s="223"/>
      <c r="G29" s="223"/>
      <c r="H29" s="224">
        <f>SUM(H27:H28)</f>
        <v>0.96</v>
      </c>
      <c r="I29" s="225"/>
      <c r="J29" s="225"/>
      <c r="K29" s="431"/>
      <c r="L29" s="225"/>
      <c r="M29" s="225"/>
      <c r="N29" s="225">
        <f>SUM(N27:N28)</f>
        <v>2</v>
      </c>
      <c r="O29" s="226"/>
      <c r="P29" s="227"/>
      <c r="R29" s="229"/>
    </row>
    <row r="30" spans="1:18" s="228" customFormat="1" ht="10.199999999999999">
      <c r="A30" s="7"/>
      <c r="B30" s="221"/>
      <c r="C30" s="222"/>
      <c r="D30" s="223"/>
      <c r="E30" s="223" t="s">
        <v>32</v>
      </c>
      <c r="F30" s="223"/>
      <c r="G30" s="223"/>
      <c r="H30" s="223"/>
      <c r="I30" s="230"/>
      <c r="J30" s="230"/>
      <c r="K30" s="432"/>
      <c r="L30" s="230"/>
      <c r="M30" s="231"/>
      <c r="N30" s="232" t="s">
        <v>31</v>
      </c>
      <c r="O30" s="226"/>
      <c r="P30" s="233">
        <f>SUM(P27:P28)</f>
        <v>360</v>
      </c>
      <c r="R30" s="229"/>
    </row>
    <row r="31" spans="1:18" s="228" customFormat="1" ht="10.199999999999999">
      <c r="A31" s="7"/>
      <c r="B31" s="221"/>
      <c r="C31" s="222"/>
      <c r="D31" s="223"/>
      <c r="E31" s="223" t="s">
        <v>40</v>
      </c>
      <c r="F31" s="223"/>
      <c r="G31" s="223"/>
      <c r="H31" s="223"/>
      <c r="I31" s="230"/>
      <c r="J31" s="230"/>
      <c r="K31" s="432"/>
      <c r="L31" s="230"/>
      <c r="M31" s="231"/>
      <c r="N31" s="232" t="s">
        <v>31</v>
      </c>
      <c r="O31" s="226"/>
      <c r="P31" s="233">
        <f>SUM(O27:O28)</f>
        <v>54</v>
      </c>
      <c r="R31" s="229"/>
    </row>
    <row r="32" spans="1:18" s="242" customFormat="1" ht="10.199999999999999">
      <c r="A32" s="8"/>
      <c r="B32" s="234"/>
      <c r="C32" s="235"/>
      <c r="D32" s="236"/>
      <c r="E32" s="237" t="s">
        <v>34</v>
      </c>
      <c r="F32" s="236"/>
      <c r="G32" s="236"/>
      <c r="H32" s="236"/>
      <c r="I32" s="159"/>
      <c r="J32" s="159"/>
      <c r="K32" s="433"/>
      <c r="L32" s="159"/>
      <c r="M32" s="238"/>
      <c r="N32" s="239" t="s">
        <v>31</v>
      </c>
      <c r="O32" s="240"/>
      <c r="P32" s="241">
        <f>P30-P31</f>
        <v>306</v>
      </c>
      <c r="R32" s="243"/>
    </row>
    <row r="33" spans="1:18" s="242" customFormat="1" ht="10.8" thickBot="1">
      <c r="A33" s="8"/>
      <c r="B33" s="234"/>
      <c r="C33" s="235"/>
      <c r="D33" s="236"/>
      <c r="E33" s="244" t="s">
        <v>35</v>
      </c>
      <c r="F33" s="245"/>
      <c r="G33" s="245"/>
      <c r="H33" s="245"/>
      <c r="I33" s="246"/>
      <c r="J33" s="246"/>
      <c r="K33" s="434"/>
      <c r="L33" s="246"/>
      <c r="M33" s="247"/>
      <c r="N33" s="248" t="s">
        <v>31</v>
      </c>
      <c r="O33" s="249"/>
      <c r="P33" s="250">
        <f>IF(M12&lt;&gt;"",0,IF(M10&lt;&gt;"",IF(N24&lt;&gt;"",IF(H29&lt;15,45,CEILING(H29/15,1)*45),0),IF(M14&lt;&gt;"",IF(H29&lt;15,45,CEILING(H29/15,1)*45),0)))</f>
        <v>0</v>
      </c>
      <c r="R33" s="243"/>
    </row>
    <row r="34" spans="1:18" s="242" customFormat="1" ht="10.8" thickTop="1">
      <c r="A34" s="8"/>
      <c r="B34" s="234"/>
      <c r="C34" s="235"/>
      <c r="D34" s="236"/>
      <c r="E34" s="237"/>
      <c r="F34" s="236"/>
      <c r="G34" s="236"/>
      <c r="H34" s="236"/>
      <c r="I34" s="159"/>
      <c r="J34" s="159"/>
      <c r="K34" s="433"/>
      <c r="L34" s="159"/>
      <c r="M34" s="238"/>
      <c r="N34" s="239"/>
      <c r="O34" s="240"/>
      <c r="P34" s="241"/>
      <c r="R34" s="243"/>
    </row>
    <row r="35" spans="1:18" s="242" customFormat="1" ht="10.199999999999999">
      <c r="A35" s="8"/>
      <c r="B35" s="234"/>
      <c r="C35" s="235"/>
      <c r="D35" s="236"/>
      <c r="E35" s="237" t="s">
        <v>33</v>
      </c>
      <c r="F35" s="236"/>
      <c r="G35" s="236"/>
      <c r="H35" s="236"/>
      <c r="I35" s="159"/>
      <c r="J35" s="159"/>
      <c r="K35" s="433"/>
      <c r="L35" s="159"/>
      <c r="M35" s="251"/>
      <c r="N35" s="252" t="s">
        <v>31</v>
      </c>
      <c r="O35" s="253"/>
      <c r="P35" s="254">
        <f>P32+P33</f>
        <v>306</v>
      </c>
      <c r="R35" s="243"/>
    </row>
    <row r="36" spans="1:18" hidden="1">
      <c r="A36" s="9"/>
      <c r="B36" s="255"/>
      <c r="C36" s="256"/>
      <c r="D36" s="236"/>
      <c r="E36" s="236"/>
      <c r="F36" s="236"/>
      <c r="G36" s="236"/>
      <c r="H36" s="236"/>
    </row>
    <row r="37" spans="1:18" s="261" customFormat="1" ht="12">
      <c r="A37" s="10" t="s">
        <v>134</v>
      </c>
      <c r="B37" s="258" t="s">
        <v>135</v>
      </c>
      <c r="C37" s="259"/>
      <c r="D37" s="237"/>
      <c r="E37" s="237"/>
      <c r="F37" s="260"/>
      <c r="G37" s="237"/>
      <c r="H37" s="237"/>
      <c r="I37" s="237"/>
      <c r="J37" s="76"/>
      <c r="K37" s="435"/>
      <c r="L37" s="159"/>
      <c r="M37" s="238"/>
      <c r="N37" s="239"/>
      <c r="O37" s="240"/>
      <c r="P37" s="257"/>
      <c r="R37" s="262"/>
    </row>
    <row r="38" spans="1:18" s="261" customFormat="1" ht="12">
      <c r="A38" s="10" t="s">
        <v>136</v>
      </c>
      <c r="B38" s="258" t="s">
        <v>137</v>
      </c>
      <c r="C38" s="259"/>
      <c r="D38" s="237"/>
      <c r="E38" s="237"/>
      <c r="F38" s="260"/>
      <c r="G38" s="237"/>
      <c r="H38" s="237"/>
      <c r="I38" s="237"/>
      <c r="J38" s="76"/>
      <c r="K38" s="435"/>
      <c r="L38" s="159"/>
      <c r="M38" s="238"/>
      <c r="N38" s="239"/>
      <c r="O38" s="240"/>
      <c r="P38" s="257"/>
      <c r="R38" s="262"/>
    </row>
    <row r="39" spans="1:18" s="265" customFormat="1" ht="7.5" customHeight="1">
      <c r="A39" s="11"/>
      <c r="B39" s="263"/>
      <c r="C39" s="264"/>
      <c r="D39" s="159"/>
      <c r="E39" s="159"/>
      <c r="F39" s="159"/>
      <c r="G39" s="159"/>
      <c r="H39" s="159"/>
      <c r="I39" s="159"/>
      <c r="J39" s="159"/>
      <c r="K39" s="433"/>
      <c r="L39" s="159"/>
      <c r="M39" s="238"/>
      <c r="N39" s="239"/>
      <c r="O39" s="240"/>
      <c r="P39" s="257"/>
      <c r="R39" s="266"/>
    </row>
    <row r="40" spans="1:18" s="261" customFormat="1" ht="22.5" customHeight="1">
      <c r="A40" s="471"/>
      <c r="B40" s="443"/>
      <c r="C40" s="444"/>
      <c r="D40" s="443"/>
      <c r="E40" s="443"/>
      <c r="F40" s="443"/>
      <c r="G40" s="443"/>
      <c r="H40" s="443"/>
      <c r="I40" s="443"/>
      <c r="J40" s="443"/>
      <c r="K40" s="445"/>
      <c r="L40" s="443"/>
      <c r="M40" s="444"/>
      <c r="N40" s="449"/>
      <c r="O40" s="450"/>
      <c r="P40" s="451"/>
      <c r="R40" s="262"/>
    </row>
    <row r="41" spans="1:18" s="261" customFormat="1" ht="29.25" customHeight="1">
      <c r="A41" s="12" t="s">
        <v>41</v>
      </c>
      <c r="B41" s="443"/>
      <c r="C41" s="444"/>
      <c r="D41" s="443"/>
      <c r="E41" s="443"/>
      <c r="F41" s="443"/>
      <c r="G41" s="443"/>
      <c r="H41" s="443"/>
      <c r="I41" s="443"/>
      <c r="J41" s="443"/>
      <c r="K41" s="445"/>
      <c r="L41" s="443"/>
      <c r="M41" s="444"/>
      <c r="N41" s="449"/>
      <c r="O41" s="450"/>
      <c r="P41" s="451"/>
      <c r="R41" s="262"/>
    </row>
    <row r="42" spans="1:18" s="261" customFormat="1" ht="32.25" customHeight="1">
      <c r="A42" s="12" t="s">
        <v>42</v>
      </c>
      <c r="B42" s="452"/>
      <c r="C42" s="453"/>
      <c r="D42" s="452"/>
      <c r="E42" s="452"/>
      <c r="F42" s="452"/>
      <c r="G42" s="452"/>
      <c r="H42" s="452"/>
      <c r="I42" s="452"/>
      <c r="J42" s="454"/>
      <c r="K42" s="455"/>
      <c r="L42" s="454"/>
      <c r="M42" s="456"/>
      <c r="N42" s="457"/>
      <c r="O42" s="458"/>
      <c r="P42" s="459"/>
      <c r="R42" s="262"/>
    </row>
  </sheetData>
  <sheetProtection algorithmName="SHA-512" hashValue="4watRFJ7OiH9hJ8zKbKiqtFcXNoKAgd0PwM4Ada07eB6W35XW37UKRMzd0kfkjeQZfAiq5GqJTltpqznmRUnwQ==" saltValue="CY0cEamewSiYf+O7Csk3Og==" spinCount="100000" sheet="1" objects="1" scenarios="1" selectLockedCells="1"/>
  <mergeCells count="12">
    <mergeCell ref="A26:P26"/>
    <mergeCell ref="E7:J8"/>
    <mergeCell ref="B8:C8"/>
    <mergeCell ref="E9:J10"/>
    <mergeCell ref="N10:P10"/>
    <mergeCell ref="E11:J12"/>
    <mergeCell ref="N12:P12"/>
    <mergeCell ref="E13:J14"/>
    <mergeCell ref="N14:P14"/>
    <mergeCell ref="E15:J16"/>
    <mergeCell ref="N16:P16"/>
    <mergeCell ref="I20:L20"/>
  </mergeCells>
  <pageMargins left="0.39370078740157483" right="0.15748031496062992" top="0.86614173228346458" bottom="0.59055118110236227" header="0.31496062992125984" footer="0.31496062992125984"/>
  <pageSetup paperSize="9" scale="83" fitToHeight="0" orientation="portrait" horizontalDpi="300" verticalDpi="300" r:id="rId1"/>
  <headerFooter alignWithMargins="0">
    <oddHeader>&amp;C&amp;"Arial,Podebljano"&amp;20Naklada LJEVAK d.o.o.
&amp;"Arial,Uobičajeno"&amp;11Posjetite naše Internet stranice: www.naklada-ljevak.hr</oddHeader>
    <oddFooter>&amp;L&amp;8Ispunjenu narudžbenicu možete poslati:
1. elektronskom poštom na e-adresu: prodaja@naklada-ljevak.hr ili skole@naklada-ljevak.hr; 2. faxom na 01/3887-961&amp;R&amp;8Str.&amp;P</oddFooter>
  </headerFooter>
  <colBreaks count="1" manualBreakCount="1">
    <brk id="12" max="31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btnPripremiZaIspis">
                <anchor moveWithCells="1" sizeWithCells="1">
                  <from>
                    <xdr:col>0</xdr:col>
                    <xdr:colOff>342900</xdr:colOff>
                    <xdr:row>28</xdr:row>
                    <xdr:rowOff>106680</xdr:rowOff>
                  </from>
                  <to>
                    <xdr:col>3</xdr:col>
                    <xdr:colOff>1737360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Send_Email_Current_Workbook">
                <anchor moveWithCells="1" sizeWithCells="1">
                  <from>
                    <xdr:col>3</xdr:col>
                    <xdr:colOff>952500</xdr:colOff>
                    <xdr:row>2</xdr:row>
                    <xdr:rowOff>60960</xdr:rowOff>
                  </from>
                  <to>
                    <xdr:col>5</xdr:col>
                    <xdr:colOff>121920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37FDE8863EA4BADA099BBBEDFC17E" ma:contentTypeVersion="9" ma:contentTypeDescription="Create a new document." ma:contentTypeScope="" ma:versionID="3c55727af5de7a5d2267d1b26718af60">
  <xsd:schema xmlns:xsd="http://www.w3.org/2001/XMLSchema" xmlns:xs="http://www.w3.org/2001/XMLSchema" xmlns:p="http://schemas.microsoft.com/office/2006/metadata/properties" xmlns:ns2="e44f48c5-eb92-4d17-a2b0-836f57f12d71" targetNamespace="http://schemas.microsoft.com/office/2006/metadata/properties" ma:root="true" ma:fieldsID="1bcc07493cf881bf177dcb8493bd13ca" ns2:_="">
    <xsd:import namespace="e44f48c5-eb92-4d17-a2b0-836f57f12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f48c5-eb92-4d17-a2b0-836f57f12d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909ADE-910E-4BE3-905E-C5FB4D627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f48c5-eb92-4d17-a2b0-836f57f12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638752-F0EE-48E6-8872-91788B07744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e44f48c5-eb92-4d17-a2b0-836f57f12d71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5228C6-F7C5-422B-B788-101E12A2CD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Narudžbenica</vt:lpstr>
      <vt:lpstr>Narudžbenica za ispis</vt:lpstr>
      <vt:lpstr>Narudžbenica!Ispis_naslova</vt:lpstr>
      <vt:lpstr>Narudžbenica!Podrucje_ispisa</vt:lpstr>
      <vt:lpstr>'Narudžbenica za ispis'!Podrucje_ispisa</vt:lpstr>
    </vt:vector>
  </TitlesOfParts>
  <Company>NAKLADA LJEVAK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Helena</cp:lastModifiedBy>
  <cp:lastPrinted>2021-06-14T09:35:42Z</cp:lastPrinted>
  <dcterms:created xsi:type="dcterms:W3CDTF">2009-07-27T09:19:00Z</dcterms:created>
  <dcterms:modified xsi:type="dcterms:W3CDTF">2021-07-07T12:17:34Z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0x0101006AB37FDE8863EA4BADA099BBBEDFC17E</vt:lpwstr>
  </property>
</Properties>
</file>